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DieseArbeitsmappe" defaultThemeVersion="124226"/>
  <mc:AlternateContent xmlns:mc="http://schemas.openxmlformats.org/markup-compatibility/2006">
    <mc:Choice Requires="x15">
      <x15ac:absPath xmlns:x15ac="http://schemas.microsoft.com/office/spreadsheetml/2010/11/ac" url="L:\07_personal-verlag\04_darmoperateur\07_antrag\"/>
    </mc:Choice>
  </mc:AlternateContent>
  <xr:revisionPtr revIDLastSave="0" documentId="13_ncr:1_{1DCCB402-A159-4EB1-8014-DB0912841CE8}" xr6:coauthVersionLast="47" xr6:coauthVersionMax="47" xr10:uidLastSave="{00000000-0000-0000-0000-000000000000}"/>
  <workbookProtection workbookAlgorithmName="SHA-512" workbookHashValue="3fM1qoDATN68A02c2JazZO4uK6FpaMsVfTCvotnQ4uye+f1iXKU4uOaeoR3XvYgBxjjR4txhRIeLIQa1liUdVw==" workbookSaltValue="hfka9CyuDrFh6G8M56wq/g==" workbookSpinCount="100000" lockStructure="1"/>
  <bookViews>
    <workbookView xWindow="-120" yWindow="-120" windowWidth="29040" windowHeight="15720" tabRatio="718" activeTab="3" xr2:uid="{00000000-000D-0000-FFFF-FFFF00000000}"/>
  </bookViews>
  <sheets>
    <sheet name="Antrag" sheetId="11" r:id="rId1"/>
    <sheet name="OP-Auflistung Kolon" sheetId="14" r:id="rId2"/>
    <sheet name="OP-Auflistung Rektum" sheetId="13" r:id="rId3"/>
    <sheet name="Merkblatt" sheetId="16" r:id="rId4"/>
    <sheet name="Datenquelle" sheetId="5" state="hidden" r:id="rId5"/>
  </sheets>
  <definedNames>
    <definedName name="_xlnm._FilterDatabase" localSheetId="4" hidden="1">Datenquelle!$A$22:$K$370</definedName>
    <definedName name="BenannterDarmOP">Datenquelle!$B$12:$B$13</definedName>
    <definedName name="DkgZert">Datenquelle!$E$12:$E$13</definedName>
    <definedName name="_xlnm.Print_Area" localSheetId="0">Antrag!$A$1:$W$55</definedName>
    <definedName name="_xlnm.Print_Area" localSheetId="1">'OP-Auflistung Kolon'!$A$1:$P$123</definedName>
    <definedName name="_xlnm.Print_Area" localSheetId="2">'OP-Auflistung Rektum'!$A$1:$P$123</definedName>
    <definedName name="_xlnm.Print_Area">Antrag!$A$1:$U$47</definedName>
    <definedName name="_xlnm.Print_Titles" localSheetId="0">Antrag!$1:$4</definedName>
    <definedName name="_xlnm.Print_Titles" localSheetId="3">Merkblatt!$1:$3</definedName>
    <definedName name="_xlnm.Print_Titles" localSheetId="1">'OP-Auflistung Kolon'!$23:$23</definedName>
    <definedName name="_xlnm.Print_Titles" localSheetId="2">'OP-Auflistung Rektum'!$23:$23</definedName>
    <definedName name="Einzelnachweisverfahren">Datenquelle!$G$23</definedName>
    <definedName name="Erhebungsbogenverfahren">Datenquelle!$F$23:$F$370</definedName>
    <definedName name="GebLand">Datenquelle!$K$1:$K$255</definedName>
    <definedName name="JaNein">Datenquelle!$A$1:$A$2</definedName>
    <definedName name="Land">Datenquelle!$E$7:$E$10</definedName>
    <definedName name="Leer">Datenquelle!$A$4</definedName>
    <definedName name="Nein">Datenquelle!$B$1</definedName>
    <definedName name="OPBericht">Datenquelle!$E$15:$E$16</definedName>
    <definedName name="Operateur">Datenquelle!$B$15:$B$16</definedName>
    <definedName name="RegNr">Datenquelle!$A$23:$A$370</definedName>
    <definedName name="Variante">Datenquelle!$D$1:$D$2</definedName>
    <definedName name="Verfahrensvarianten">Datenquelle!$B$7:$B$8</definedName>
    <definedName name="X">Datenquelle!$A$4:$A$5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 i="5" l="1"/>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S17" i="13" a="1"/>
  <c r="S17" i="13" s="1"/>
  <c r="S16" i="13" a="1"/>
  <c r="S16" i="13" s="1"/>
  <c r="S15" i="13" a="1"/>
  <c r="S15" i="13" s="1"/>
  <c r="S14" i="13" a="1"/>
  <c r="S14" i="13" s="1"/>
  <c r="S13" i="13" a="1"/>
  <c r="S13" i="13"/>
  <c r="S12" i="13" a="1"/>
  <c r="S12" i="13" s="1"/>
  <c r="S11" i="13" a="1"/>
  <c r="S11" i="13" s="1"/>
  <c r="S13" i="14" a="1"/>
  <c r="S13" i="14" s="1"/>
  <c r="S17" i="14" a="1"/>
  <c r="S17" i="14" s="1"/>
  <c r="S16" i="14" a="1"/>
  <c r="S16" i="14" s="1"/>
  <c r="S15" i="14" a="1"/>
  <c r="S15" i="14" s="1"/>
  <c r="S14" i="14" a="1"/>
  <c r="S14" i="14" s="1"/>
  <c r="S12" i="14" a="1"/>
  <c r="S12" i="14" s="1"/>
  <c r="S11" i="14" a="1"/>
  <c r="S11" i="14" s="1"/>
  <c r="F24" i="5" l="1"/>
  <c r="Z33" i="11"/>
  <c r="Y33" i="11"/>
  <c r="T24" i="14" l="1"/>
  <c r="I12" i="14"/>
  <c r="T12" i="14" s="1"/>
  <c r="D5" i="14"/>
  <c r="Z35" i="11"/>
  <c r="Z34" i="11"/>
  <c r="Y34" i="11"/>
  <c r="T17" i="13" l="1"/>
  <c r="T17" i="14"/>
  <c r="T11" i="13"/>
  <c r="T11" i="14"/>
  <c r="A13" i="13"/>
  <c r="J16" i="13"/>
  <c r="T16" i="13" s="1"/>
  <c r="J15" i="13"/>
  <c r="T15" i="13" s="1"/>
  <c r="J14" i="13"/>
  <c r="T14" i="13" s="1"/>
  <c r="J13" i="13"/>
  <c r="T13" i="13" s="1"/>
  <c r="J12" i="13"/>
  <c r="T12" i="13" s="1"/>
  <c r="I13" i="13"/>
  <c r="I14" i="13"/>
  <c r="I15" i="13"/>
  <c r="I16" i="13"/>
  <c r="I12" i="13"/>
  <c r="J13" i="14"/>
  <c r="J14" i="14"/>
  <c r="J15" i="14"/>
  <c r="J16" i="14"/>
  <c r="J12" i="14"/>
  <c r="I13" i="14"/>
  <c r="T13" i="14" s="1"/>
  <c r="I14" i="14"/>
  <c r="T14" i="14" s="1"/>
  <c r="I15" i="14"/>
  <c r="T15" i="14" s="1"/>
  <c r="I16" i="14"/>
  <c r="T16" i="14" s="1"/>
  <c r="D12" i="13"/>
  <c r="D13" i="13"/>
  <c r="D14" i="13"/>
  <c r="D15" i="13"/>
  <c r="D16" i="13"/>
  <c r="D11" i="13"/>
  <c r="A12" i="13"/>
  <c r="A14" i="13"/>
  <c r="A15" i="13"/>
  <c r="A16" i="13"/>
  <c r="A11" i="13"/>
  <c r="D5" i="13"/>
  <c r="AA24" i="14"/>
  <c r="Z24" i="14"/>
  <c r="W24" i="14"/>
  <c r="U24" i="14"/>
  <c r="N24" i="14" s="1"/>
  <c r="Z38" i="11"/>
  <c r="Z37" i="11"/>
  <c r="Z36" i="11"/>
  <c r="Y38" i="11"/>
  <c r="Y37" i="11"/>
  <c r="Y36" i="11"/>
  <c r="Y35" i="11"/>
  <c r="D12" i="14"/>
  <c r="D13" i="14"/>
  <c r="D14" i="14"/>
  <c r="D15" i="14"/>
  <c r="D16" i="14"/>
  <c r="D11" i="14"/>
  <c r="A12" i="14"/>
  <c r="A13" i="14"/>
  <c r="A14" i="14"/>
  <c r="A15" i="14"/>
  <c r="A16" i="14"/>
  <c r="A11" i="14"/>
  <c r="W24" i="13"/>
  <c r="B19" i="5"/>
  <c r="W25" i="13"/>
  <c r="T24" i="13"/>
  <c r="U24" i="13"/>
  <c r="T25" i="13"/>
  <c r="N25" i="13" s="1"/>
  <c r="U25" i="13"/>
  <c r="T27" i="13"/>
  <c r="U27" i="13"/>
  <c r="T30" i="13"/>
  <c r="U30" i="13"/>
  <c r="T44" i="13"/>
  <c r="U44" i="13"/>
  <c r="T26" i="13"/>
  <c r="T28" i="13"/>
  <c r="T29" i="13"/>
  <c r="T31" i="13"/>
  <c r="T32" i="13"/>
  <c r="T33" i="13"/>
  <c r="T34" i="13"/>
  <c r="T35" i="13"/>
  <c r="T36" i="13"/>
  <c r="T37" i="13"/>
  <c r="T38" i="13"/>
  <c r="T39" i="13"/>
  <c r="T40" i="13"/>
  <c r="T41" i="13"/>
  <c r="T42" i="13"/>
  <c r="T43" i="13"/>
  <c r="T45" i="13"/>
  <c r="T46" i="13"/>
  <c r="T47" i="13"/>
  <c r="T48" i="13"/>
  <c r="T49" i="13"/>
  <c r="T50" i="13"/>
  <c r="T51" i="13"/>
  <c r="T52" i="13"/>
  <c r="T53" i="13"/>
  <c r="T54" i="13"/>
  <c r="T55" i="13"/>
  <c r="T56" i="13"/>
  <c r="T57" i="13"/>
  <c r="T58" i="13"/>
  <c r="T59" i="13"/>
  <c r="T60" i="13"/>
  <c r="T61" i="13"/>
  <c r="T62" i="13"/>
  <c r="T63" i="13"/>
  <c r="T64" i="13"/>
  <c r="T65" i="13"/>
  <c r="T66" i="13"/>
  <c r="T67" i="13"/>
  <c r="T68" i="13"/>
  <c r="T69" i="13"/>
  <c r="T70" i="13"/>
  <c r="T71" i="13"/>
  <c r="T72" i="13"/>
  <c r="T73" i="13"/>
  <c r="T74" i="13"/>
  <c r="T75" i="13"/>
  <c r="T76" i="13"/>
  <c r="T77" i="13"/>
  <c r="T78" i="13"/>
  <c r="T79" i="13"/>
  <c r="T80" i="13"/>
  <c r="W26" i="14"/>
  <c r="Z25" i="14"/>
  <c r="AA25" i="14"/>
  <c r="M25" i="14" s="1"/>
  <c r="Z26" i="14"/>
  <c r="AA26" i="14"/>
  <c r="M26" i="14" s="1"/>
  <c r="Z27" i="14"/>
  <c r="AA27" i="14"/>
  <c r="AC27" i="14" s="1"/>
  <c r="AD27" i="14" s="1"/>
  <c r="Z28" i="14"/>
  <c r="AA28" i="14"/>
  <c r="M28" i="14" s="1"/>
  <c r="Z29" i="14"/>
  <c r="AA29" i="14"/>
  <c r="M29" i="14" s="1"/>
  <c r="Z30" i="14"/>
  <c r="AA30" i="14"/>
  <c r="AC30" i="14" s="1"/>
  <c r="AD30" i="14" s="1"/>
  <c r="Z31" i="14"/>
  <c r="AA31" i="14"/>
  <c r="M31" i="14" s="1"/>
  <c r="Z32" i="14"/>
  <c r="AA32" i="14"/>
  <c r="Z33" i="14"/>
  <c r="AA33" i="14"/>
  <c r="AC33" i="14" s="1"/>
  <c r="AD33" i="14" s="1"/>
  <c r="Z34" i="14"/>
  <c r="AA34" i="14"/>
  <c r="AC34" i="14" s="1"/>
  <c r="AD34" i="14" s="1"/>
  <c r="Z35" i="14"/>
  <c r="AA35" i="14"/>
  <c r="M35" i="14" s="1"/>
  <c r="Z36" i="14"/>
  <c r="AA36" i="14"/>
  <c r="M36" i="14" s="1"/>
  <c r="Z37" i="14"/>
  <c r="AA37" i="14"/>
  <c r="M37" i="14" s="1"/>
  <c r="Z38" i="14"/>
  <c r="AA38" i="14"/>
  <c r="M38" i="14" s="1"/>
  <c r="Z39" i="14"/>
  <c r="AA39" i="14"/>
  <c r="Z40" i="14"/>
  <c r="AA40" i="14"/>
  <c r="AC40" i="14" s="1"/>
  <c r="AD40" i="14" s="1"/>
  <c r="Z41" i="14"/>
  <c r="AA41" i="14"/>
  <c r="AC41" i="14" s="1"/>
  <c r="AD41" i="14" s="1"/>
  <c r="Z42" i="14"/>
  <c r="AA42" i="14"/>
  <c r="AC42" i="14" s="1"/>
  <c r="AD42" i="14" s="1"/>
  <c r="Z43" i="14"/>
  <c r="AA43" i="14"/>
  <c r="AC43" i="14" s="1"/>
  <c r="AD43" i="14" s="1"/>
  <c r="Z44" i="14"/>
  <c r="AA44" i="14"/>
  <c r="AC44" i="14" s="1"/>
  <c r="AD44" i="14" s="1"/>
  <c r="Z45" i="14"/>
  <c r="AA45" i="14"/>
  <c r="AC45" i="14" s="1"/>
  <c r="AD45" i="14" s="1"/>
  <c r="Z46" i="14"/>
  <c r="AA46" i="14"/>
  <c r="AC46" i="14" s="1"/>
  <c r="AD46" i="14" s="1"/>
  <c r="Z47" i="14"/>
  <c r="AA47" i="14"/>
  <c r="AC47" i="14" s="1"/>
  <c r="AD47" i="14" s="1"/>
  <c r="Z48" i="14"/>
  <c r="AA48" i="14"/>
  <c r="M48" i="14" s="1"/>
  <c r="Z49" i="14"/>
  <c r="AA49" i="14"/>
  <c r="AC49" i="14" s="1"/>
  <c r="AD49" i="14" s="1"/>
  <c r="Z50" i="14"/>
  <c r="AA50" i="14"/>
  <c r="M50" i="14" s="1"/>
  <c r="Z51" i="14"/>
  <c r="AA51" i="14"/>
  <c r="AC51" i="14" s="1"/>
  <c r="AD51" i="14" s="1"/>
  <c r="Z52" i="14"/>
  <c r="AA52" i="14"/>
  <c r="M52" i="14" s="1"/>
  <c r="Z53" i="14"/>
  <c r="AA53" i="14"/>
  <c r="M53" i="14" s="1"/>
  <c r="Z54" i="14"/>
  <c r="AA54" i="14"/>
  <c r="AC54" i="14" s="1"/>
  <c r="AD54" i="14" s="1"/>
  <c r="Z55" i="14"/>
  <c r="AA55" i="14"/>
  <c r="M55" i="14" s="1"/>
  <c r="Z56" i="14"/>
  <c r="AA56" i="14"/>
  <c r="AC56" i="14" s="1"/>
  <c r="AD56" i="14" s="1"/>
  <c r="Z57" i="14"/>
  <c r="AA57" i="14"/>
  <c r="M57" i="14" s="1"/>
  <c r="Z58" i="14"/>
  <c r="AA58" i="14"/>
  <c r="M58" i="14" s="1"/>
  <c r="Z59" i="14"/>
  <c r="AA59" i="14"/>
  <c r="AC59" i="14" s="1"/>
  <c r="AD59" i="14" s="1"/>
  <c r="Z60" i="14"/>
  <c r="AA60" i="14"/>
  <c r="M60" i="14" s="1"/>
  <c r="Z61" i="14"/>
  <c r="AA61" i="14"/>
  <c r="M61" i="14" s="1"/>
  <c r="Z62" i="14"/>
  <c r="AA62" i="14"/>
  <c r="AC62" i="14" s="1"/>
  <c r="AD62" i="14" s="1"/>
  <c r="Z63" i="14"/>
  <c r="AA63" i="14"/>
  <c r="AC63" i="14" s="1"/>
  <c r="AD63" i="14" s="1"/>
  <c r="Z64" i="14"/>
  <c r="AA64" i="14"/>
  <c r="M64" i="14" s="1"/>
  <c r="Z65" i="14"/>
  <c r="AA65" i="14"/>
  <c r="AC65" i="14" s="1"/>
  <c r="AD65" i="14" s="1"/>
  <c r="Z66" i="14"/>
  <c r="AA66" i="14"/>
  <c r="Z67" i="14"/>
  <c r="AA67" i="14"/>
  <c r="AC67" i="14" s="1"/>
  <c r="AD67" i="14" s="1"/>
  <c r="Z68" i="14"/>
  <c r="AA68" i="14"/>
  <c r="M68" i="14" s="1"/>
  <c r="Z69" i="14"/>
  <c r="AA69" i="14"/>
  <c r="M69" i="14" s="1"/>
  <c r="Z70" i="14"/>
  <c r="AA70" i="14"/>
  <c r="AC70" i="14" s="1"/>
  <c r="AD70" i="14" s="1"/>
  <c r="Z71" i="14"/>
  <c r="AA71" i="14"/>
  <c r="AC71" i="14" s="1"/>
  <c r="AD71" i="14" s="1"/>
  <c r="Z72" i="14"/>
  <c r="AA72" i="14"/>
  <c r="M72" i="14" s="1"/>
  <c r="Z73" i="14"/>
  <c r="AA73" i="14"/>
  <c r="M73" i="14" s="1"/>
  <c r="Z74" i="14"/>
  <c r="AA74" i="14"/>
  <c r="AC74" i="14" s="1"/>
  <c r="AD74" i="14" s="1"/>
  <c r="Z75" i="14"/>
  <c r="AA75" i="14"/>
  <c r="AC75" i="14" s="1"/>
  <c r="AD75" i="14" s="1"/>
  <c r="Z76" i="14"/>
  <c r="AA76" i="14"/>
  <c r="AC76" i="14" s="1"/>
  <c r="AD76" i="14" s="1"/>
  <c r="Z77" i="14"/>
  <c r="AA77" i="14"/>
  <c r="M77" i="14" s="1"/>
  <c r="Z78" i="14"/>
  <c r="AA78" i="14"/>
  <c r="AC78" i="14" s="1"/>
  <c r="AD78" i="14" s="1"/>
  <c r="Z79" i="14"/>
  <c r="AA79" i="14"/>
  <c r="AC79" i="14" s="1"/>
  <c r="AD79" i="14" s="1"/>
  <c r="Z80" i="14"/>
  <c r="AA80" i="14"/>
  <c r="M80" i="14" s="1"/>
  <c r="Z81" i="14"/>
  <c r="AA81" i="14"/>
  <c r="M81" i="14" s="1"/>
  <c r="Z82" i="14"/>
  <c r="AA82" i="14"/>
  <c r="AC82" i="14" s="1"/>
  <c r="AD82" i="14" s="1"/>
  <c r="Z83" i="14"/>
  <c r="AA83" i="14"/>
  <c r="M83" i="14" s="1"/>
  <c r="Z84" i="14"/>
  <c r="AA84" i="14"/>
  <c r="AC84" i="14" s="1"/>
  <c r="AD84" i="14" s="1"/>
  <c r="Z85" i="14"/>
  <c r="AA85" i="14"/>
  <c r="AC85" i="14" s="1"/>
  <c r="AD85" i="14" s="1"/>
  <c r="Z86" i="14"/>
  <c r="AA86" i="14"/>
  <c r="Z87" i="14"/>
  <c r="AA87" i="14"/>
  <c r="AC87" i="14" s="1"/>
  <c r="AD87" i="14" s="1"/>
  <c r="Z88" i="14"/>
  <c r="AA88" i="14"/>
  <c r="M88" i="14" s="1"/>
  <c r="Z89" i="14"/>
  <c r="AA89" i="14"/>
  <c r="M89" i="14" s="1"/>
  <c r="Z90" i="14"/>
  <c r="AA90" i="14"/>
  <c r="Z91" i="14"/>
  <c r="AA91" i="14"/>
  <c r="Z92" i="14"/>
  <c r="AA92" i="14"/>
  <c r="M92" i="14" s="1"/>
  <c r="Z93" i="14"/>
  <c r="AA93" i="14"/>
  <c r="AC93" i="14" s="1"/>
  <c r="AD93" i="14" s="1"/>
  <c r="Z94" i="14"/>
  <c r="AA94" i="14"/>
  <c r="AC94" i="14" s="1"/>
  <c r="AD94" i="14" s="1"/>
  <c r="Z95" i="14"/>
  <c r="AA95" i="14"/>
  <c r="M95" i="14" s="1"/>
  <c r="Z96" i="14"/>
  <c r="AA96" i="14"/>
  <c r="AC96" i="14" s="1"/>
  <c r="AD96" i="14" s="1"/>
  <c r="Z97" i="14"/>
  <c r="AA97" i="14"/>
  <c r="M97" i="14" s="1"/>
  <c r="Z98" i="14"/>
  <c r="AA98" i="14"/>
  <c r="Z99" i="14"/>
  <c r="AA99" i="14"/>
  <c r="M99" i="14" s="1"/>
  <c r="Z100" i="14"/>
  <c r="AA100" i="14"/>
  <c r="M100" i="14" s="1"/>
  <c r="Z101" i="14"/>
  <c r="AA101" i="14"/>
  <c r="M101" i="14" s="1"/>
  <c r="Z102" i="14"/>
  <c r="AA102" i="14"/>
  <c r="AC102" i="14" s="1"/>
  <c r="AD102" i="14" s="1"/>
  <c r="Z103" i="14"/>
  <c r="AA103" i="14"/>
  <c r="AC103" i="14" s="1"/>
  <c r="AD103" i="14" s="1"/>
  <c r="Z104" i="14"/>
  <c r="AA104" i="14"/>
  <c r="AC104" i="14" s="1"/>
  <c r="AD104" i="14" s="1"/>
  <c r="Z105" i="14"/>
  <c r="AA105" i="14"/>
  <c r="M105" i="14" s="1"/>
  <c r="Z106" i="14"/>
  <c r="AA106" i="14"/>
  <c r="AC106" i="14" s="1"/>
  <c r="AD106" i="14" s="1"/>
  <c r="Z107" i="14"/>
  <c r="AA107" i="14"/>
  <c r="AC107" i="14" s="1"/>
  <c r="AD107" i="14" s="1"/>
  <c r="Z108" i="14"/>
  <c r="AA108" i="14"/>
  <c r="M108" i="14" s="1"/>
  <c r="Z109" i="14"/>
  <c r="AA109" i="14"/>
  <c r="AC109" i="14" s="1"/>
  <c r="AD109" i="14" s="1"/>
  <c r="Z110" i="14"/>
  <c r="AA110" i="14"/>
  <c r="AC110" i="14" s="1"/>
  <c r="AD110" i="14" s="1"/>
  <c r="Z111" i="14"/>
  <c r="AA111" i="14"/>
  <c r="AC111" i="14" s="1"/>
  <c r="AD111" i="14" s="1"/>
  <c r="Z112" i="14"/>
  <c r="AA112" i="14"/>
  <c r="Z113" i="14"/>
  <c r="AA113" i="14"/>
  <c r="M113" i="14" s="1"/>
  <c r="Z114" i="14"/>
  <c r="AA114" i="14"/>
  <c r="Z115" i="14"/>
  <c r="AA115" i="14"/>
  <c r="AC115" i="14" s="1"/>
  <c r="AD115" i="14" s="1"/>
  <c r="Z116" i="14"/>
  <c r="AA116" i="14"/>
  <c r="Z117" i="14"/>
  <c r="AA117" i="14"/>
  <c r="M117" i="14" s="1"/>
  <c r="Z118" i="14"/>
  <c r="AA118" i="14"/>
  <c r="AC118" i="14" s="1"/>
  <c r="AD118" i="14" s="1"/>
  <c r="Z119" i="14"/>
  <c r="AA119" i="14"/>
  <c r="M119" i="14" s="1"/>
  <c r="Z120" i="14"/>
  <c r="AA120" i="14"/>
  <c r="M120" i="14" s="1"/>
  <c r="Z121" i="14"/>
  <c r="AA121" i="14"/>
  <c r="M121" i="14" s="1"/>
  <c r="Z122" i="14"/>
  <c r="AA122" i="14"/>
  <c r="M122" i="14" s="1"/>
  <c r="Z123" i="14"/>
  <c r="AA123" i="14"/>
  <c r="M123" i="14" s="1"/>
  <c r="Z25" i="13"/>
  <c r="AA25" i="13"/>
  <c r="M25" i="13" s="1"/>
  <c r="Z26" i="13"/>
  <c r="AA26" i="13"/>
  <c r="M26" i="13" s="1"/>
  <c r="Z27" i="13"/>
  <c r="AA27" i="13"/>
  <c r="M27" i="13" s="1"/>
  <c r="Z28" i="13"/>
  <c r="AA28" i="13"/>
  <c r="M28" i="13" s="1"/>
  <c r="Z29" i="13"/>
  <c r="AA29" i="13"/>
  <c r="Z30" i="13"/>
  <c r="AA30" i="13"/>
  <c r="M30" i="13" s="1"/>
  <c r="Z31" i="13"/>
  <c r="AA31" i="13"/>
  <c r="M31" i="13" s="1"/>
  <c r="Z32" i="13"/>
  <c r="AA32" i="13"/>
  <c r="AC32" i="13" s="1"/>
  <c r="AD32" i="13" s="1"/>
  <c r="Z33" i="13"/>
  <c r="AA33" i="13"/>
  <c r="M33" i="13" s="1"/>
  <c r="Z34" i="13"/>
  <c r="AA34" i="13"/>
  <c r="Z35" i="13"/>
  <c r="AA35" i="13"/>
  <c r="M35" i="13" s="1"/>
  <c r="Z36" i="13"/>
  <c r="AA36" i="13"/>
  <c r="M36" i="13" s="1"/>
  <c r="Z37" i="13"/>
  <c r="AA37" i="13"/>
  <c r="Z38" i="13"/>
  <c r="AA38" i="13"/>
  <c r="AC38" i="13" s="1"/>
  <c r="AD38" i="13" s="1"/>
  <c r="Z39" i="13"/>
  <c r="AA39" i="13"/>
  <c r="M39" i="13" s="1"/>
  <c r="Z40" i="13"/>
  <c r="AA40" i="13"/>
  <c r="M40" i="13" s="1"/>
  <c r="Z41" i="13"/>
  <c r="AA41" i="13"/>
  <c r="M41" i="13" s="1"/>
  <c r="Z42" i="13"/>
  <c r="AA42" i="13"/>
  <c r="AC42" i="13" s="1"/>
  <c r="AD42" i="13" s="1"/>
  <c r="Z43" i="13"/>
  <c r="AA43" i="13"/>
  <c r="M43" i="13" s="1"/>
  <c r="Z44" i="13"/>
  <c r="AA44" i="13"/>
  <c r="M44" i="13" s="1"/>
  <c r="Z45" i="13"/>
  <c r="AA45" i="13"/>
  <c r="AC45" i="13" s="1"/>
  <c r="AD45" i="13" s="1"/>
  <c r="Z46" i="13"/>
  <c r="AA46" i="13"/>
  <c r="AC46" i="13" s="1"/>
  <c r="AD46" i="13" s="1"/>
  <c r="Z47" i="13"/>
  <c r="AA47" i="13"/>
  <c r="Z48" i="13"/>
  <c r="AA48" i="13"/>
  <c r="M48" i="13" s="1"/>
  <c r="Z49" i="13"/>
  <c r="AA49" i="13"/>
  <c r="AC49" i="13" s="1"/>
  <c r="AD49" i="13" s="1"/>
  <c r="Z50" i="13"/>
  <c r="AA50" i="13"/>
  <c r="M50" i="13" s="1"/>
  <c r="Z51" i="13"/>
  <c r="AA51" i="13"/>
  <c r="M51" i="13" s="1"/>
  <c r="Z52" i="13"/>
  <c r="AA52" i="13"/>
  <c r="Z53" i="13"/>
  <c r="AA53" i="13"/>
  <c r="AC53" i="13" s="1"/>
  <c r="AD53" i="13" s="1"/>
  <c r="Z54" i="13"/>
  <c r="AA54" i="13"/>
  <c r="M54" i="13" s="1"/>
  <c r="Z55" i="13"/>
  <c r="AA55" i="13"/>
  <c r="M55" i="13" s="1"/>
  <c r="Z56" i="13"/>
  <c r="AA56" i="13"/>
  <c r="M56" i="13" s="1"/>
  <c r="Z57" i="13"/>
  <c r="AA57" i="13"/>
  <c r="M57" i="13" s="1"/>
  <c r="Z58" i="13"/>
  <c r="AA58" i="13"/>
  <c r="AC58" i="13" s="1"/>
  <c r="AD58" i="13" s="1"/>
  <c r="Z59" i="13"/>
  <c r="AA59" i="13"/>
  <c r="Z60" i="13"/>
  <c r="AA60" i="13"/>
  <c r="M60" i="13" s="1"/>
  <c r="Z61" i="13"/>
  <c r="AA61" i="13"/>
  <c r="AC61" i="13" s="1"/>
  <c r="AD61" i="13" s="1"/>
  <c r="Z62" i="13"/>
  <c r="AA62" i="13"/>
  <c r="AC62" i="13" s="1"/>
  <c r="AD62" i="13" s="1"/>
  <c r="Z63" i="13"/>
  <c r="AA63" i="13"/>
  <c r="AC63" i="13" s="1"/>
  <c r="AD63" i="13" s="1"/>
  <c r="Z64" i="13"/>
  <c r="AA64" i="13"/>
  <c r="AC64" i="13" s="1"/>
  <c r="AD64" i="13" s="1"/>
  <c r="Z65" i="13"/>
  <c r="AA65" i="13"/>
  <c r="AC65" i="13" s="1"/>
  <c r="AD65" i="13" s="1"/>
  <c r="Z66" i="13"/>
  <c r="AA66" i="13"/>
  <c r="AC66" i="13" s="1"/>
  <c r="AD66" i="13" s="1"/>
  <c r="Z67" i="13"/>
  <c r="AA67" i="13"/>
  <c r="AC67" i="13" s="1"/>
  <c r="AD67" i="13" s="1"/>
  <c r="Z68" i="13"/>
  <c r="AA68" i="13"/>
  <c r="AC68" i="13" s="1"/>
  <c r="AD68" i="13" s="1"/>
  <c r="Z69" i="13"/>
  <c r="AA69" i="13"/>
  <c r="M69" i="13" s="1"/>
  <c r="Z70" i="13"/>
  <c r="AA70" i="13"/>
  <c r="AC70" i="13" s="1"/>
  <c r="AD70" i="13" s="1"/>
  <c r="Z71" i="13"/>
  <c r="AA71" i="13"/>
  <c r="M71" i="13" s="1"/>
  <c r="Z72" i="13"/>
  <c r="AA72" i="13"/>
  <c r="M72" i="13" s="1"/>
  <c r="Z73" i="13"/>
  <c r="AA73" i="13"/>
  <c r="AC73" i="13" s="1"/>
  <c r="AD73" i="13" s="1"/>
  <c r="Z74" i="13"/>
  <c r="AA74" i="13"/>
  <c r="Z75" i="13"/>
  <c r="AA75" i="13"/>
  <c r="AC75" i="13" s="1"/>
  <c r="AD75" i="13" s="1"/>
  <c r="Z76" i="13"/>
  <c r="AA76" i="13"/>
  <c r="AC76" i="13" s="1"/>
  <c r="AD76" i="13" s="1"/>
  <c r="Z77" i="13"/>
  <c r="AA77" i="13"/>
  <c r="AC77" i="13" s="1"/>
  <c r="AD77" i="13" s="1"/>
  <c r="Z78" i="13"/>
  <c r="AA78" i="13"/>
  <c r="Z79" i="13"/>
  <c r="AA79" i="13"/>
  <c r="Z80" i="13"/>
  <c r="AA80" i="13"/>
  <c r="Z81" i="13"/>
  <c r="AA81" i="13"/>
  <c r="AC81" i="13" s="1"/>
  <c r="AD81" i="13" s="1"/>
  <c r="Z82" i="13"/>
  <c r="AA82" i="13"/>
  <c r="M82" i="13" s="1"/>
  <c r="Z83" i="13"/>
  <c r="AA83" i="13"/>
  <c r="M83" i="13" s="1"/>
  <c r="Z84" i="13"/>
  <c r="AA84" i="13"/>
  <c r="AC84" i="13" s="1"/>
  <c r="AD84" i="13" s="1"/>
  <c r="Z85" i="13"/>
  <c r="AA85" i="13"/>
  <c r="M85" i="13" s="1"/>
  <c r="Z86" i="13"/>
  <c r="AA86" i="13"/>
  <c r="AC86" i="13" s="1"/>
  <c r="AD86" i="13" s="1"/>
  <c r="Z87" i="13"/>
  <c r="AA87" i="13"/>
  <c r="M87" i="13" s="1"/>
  <c r="Z88" i="13"/>
  <c r="AA88" i="13"/>
  <c r="AC88" i="13" s="1"/>
  <c r="AD88" i="13" s="1"/>
  <c r="Z89" i="13"/>
  <c r="AA89" i="13"/>
  <c r="M89" i="13" s="1"/>
  <c r="Z90" i="13"/>
  <c r="AA90" i="13"/>
  <c r="AC90" i="13" s="1"/>
  <c r="AD90" i="13" s="1"/>
  <c r="Z91" i="13"/>
  <c r="AA91" i="13"/>
  <c r="Z92" i="13"/>
  <c r="AA92" i="13"/>
  <c r="M92" i="13" s="1"/>
  <c r="Z93" i="13"/>
  <c r="AA93" i="13"/>
  <c r="M93" i="13" s="1"/>
  <c r="Z94" i="13"/>
  <c r="AA94" i="13"/>
  <c r="AC94" i="13" s="1"/>
  <c r="AD94" i="13" s="1"/>
  <c r="Z95" i="13"/>
  <c r="AA95" i="13"/>
  <c r="M95" i="13" s="1"/>
  <c r="Z96" i="13"/>
  <c r="AA96" i="13"/>
  <c r="M96" i="13" s="1"/>
  <c r="Z97" i="13"/>
  <c r="AA97" i="13"/>
  <c r="M97" i="13" s="1"/>
  <c r="Z98" i="13"/>
  <c r="AA98" i="13"/>
  <c r="AC98" i="13" s="1"/>
  <c r="AD98" i="13" s="1"/>
  <c r="Z99" i="13"/>
  <c r="AA99" i="13"/>
  <c r="AC99" i="13" s="1"/>
  <c r="AD99" i="13" s="1"/>
  <c r="Z100" i="13"/>
  <c r="AA100" i="13"/>
  <c r="AC100" i="13" s="1"/>
  <c r="AD100" i="13" s="1"/>
  <c r="Z101" i="13"/>
  <c r="AA101" i="13"/>
  <c r="M101" i="13" s="1"/>
  <c r="Z102" i="13"/>
  <c r="AA102" i="13"/>
  <c r="AC102" i="13" s="1"/>
  <c r="AD102" i="13" s="1"/>
  <c r="Z103" i="13"/>
  <c r="AA103" i="13"/>
  <c r="AC103" i="13" s="1"/>
  <c r="AD103" i="13" s="1"/>
  <c r="Z104" i="13"/>
  <c r="AA104" i="13"/>
  <c r="AC104" i="13" s="1"/>
  <c r="AD104" i="13" s="1"/>
  <c r="Z105" i="13"/>
  <c r="AA105" i="13"/>
  <c r="M105" i="13" s="1"/>
  <c r="Z106" i="13"/>
  <c r="AA106" i="13"/>
  <c r="M106" i="13" s="1"/>
  <c r="Z107" i="13"/>
  <c r="AA107" i="13"/>
  <c r="M107" i="13" s="1"/>
  <c r="Z108" i="13"/>
  <c r="AA108" i="13"/>
  <c r="Z109" i="13"/>
  <c r="AA109" i="13"/>
  <c r="M109" i="13" s="1"/>
  <c r="Z110" i="13"/>
  <c r="AA110" i="13"/>
  <c r="M110" i="13" s="1"/>
  <c r="Z111" i="13"/>
  <c r="AA111" i="13"/>
  <c r="AC111" i="13" s="1"/>
  <c r="AD111" i="13" s="1"/>
  <c r="Z112" i="13"/>
  <c r="AA112" i="13"/>
  <c r="AC112" i="13" s="1"/>
  <c r="AD112" i="13" s="1"/>
  <c r="Z113" i="13"/>
  <c r="AA113" i="13"/>
  <c r="AC113" i="13" s="1"/>
  <c r="AD113" i="13" s="1"/>
  <c r="Z114" i="13"/>
  <c r="AA114" i="13"/>
  <c r="M114" i="13" s="1"/>
  <c r="Z115" i="13"/>
  <c r="AA115" i="13"/>
  <c r="Z116" i="13"/>
  <c r="AA116" i="13"/>
  <c r="AC116" i="13" s="1"/>
  <c r="AD116" i="13" s="1"/>
  <c r="Z117" i="13"/>
  <c r="AA117" i="13"/>
  <c r="M117" i="13" s="1"/>
  <c r="Z118" i="13"/>
  <c r="AA118" i="13"/>
  <c r="M118" i="13" s="1"/>
  <c r="Z119" i="13"/>
  <c r="AA119" i="13"/>
  <c r="M119" i="13" s="1"/>
  <c r="Z120" i="13"/>
  <c r="AA120" i="13"/>
  <c r="M120" i="13" s="1"/>
  <c r="Z121" i="13"/>
  <c r="AA121" i="13"/>
  <c r="AC121" i="13" s="1"/>
  <c r="AD121" i="13" s="1"/>
  <c r="Z122" i="13"/>
  <c r="AA122" i="13"/>
  <c r="AC122" i="13" s="1"/>
  <c r="AD122" i="13" s="1"/>
  <c r="Z123" i="13"/>
  <c r="AA123" i="13"/>
  <c r="M123" i="13" s="1"/>
  <c r="AA24" i="13"/>
  <c r="Z24" i="13"/>
  <c r="W123" i="13"/>
  <c r="U123" i="13"/>
  <c r="T123" i="13"/>
  <c r="W122" i="13"/>
  <c r="U122" i="13"/>
  <c r="T122" i="13"/>
  <c r="W121" i="13"/>
  <c r="U121" i="13"/>
  <c r="T121" i="13"/>
  <c r="W120" i="13"/>
  <c r="U120" i="13"/>
  <c r="T120" i="13"/>
  <c r="N120" i="13" s="1"/>
  <c r="W119" i="13"/>
  <c r="U119" i="13"/>
  <c r="T119" i="13"/>
  <c r="W118" i="13"/>
  <c r="U118" i="13"/>
  <c r="T118" i="13"/>
  <c r="W117" i="13"/>
  <c r="U117" i="13"/>
  <c r="T117" i="13"/>
  <c r="W116" i="13"/>
  <c r="U116" i="13"/>
  <c r="T116" i="13"/>
  <c r="N116" i="13" s="1"/>
  <c r="W115" i="13"/>
  <c r="U115" i="13"/>
  <c r="T115" i="13"/>
  <c r="W114" i="13"/>
  <c r="U114" i="13"/>
  <c r="T114" i="13"/>
  <c r="W113" i="13"/>
  <c r="U113" i="13"/>
  <c r="T113" i="13"/>
  <c r="W112" i="13"/>
  <c r="U112" i="13"/>
  <c r="T112" i="13"/>
  <c r="N112" i="13" s="1"/>
  <c r="W111" i="13"/>
  <c r="U111" i="13"/>
  <c r="T111" i="13"/>
  <c r="W110" i="13"/>
  <c r="U110" i="13"/>
  <c r="T110" i="13"/>
  <c r="W109" i="13"/>
  <c r="U109" i="13"/>
  <c r="T109" i="13"/>
  <c r="W108" i="13"/>
  <c r="U108" i="13"/>
  <c r="T108" i="13"/>
  <c r="W107" i="13"/>
  <c r="U107" i="13"/>
  <c r="T107" i="13"/>
  <c r="W106" i="13"/>
  <c r="U106" i="13"/>
  <c r="T106" i="13"/>
  <c r="W105" i="13"/>
  <c r="U105" i="13"/>
  <c r="T105" i="13"/>
  <c r="W104" i="13"/>
  <c r="U104" i="13"/>
  <c r="T104" i="13"/>
  <c r="W103" i="13"/>
  <c r="U103" i="13"/>
  <c r="T103" i="13"/>
  <c r="W102" i="13"/>
  <c r="U102" i="13"/>
  <c r="T102" i="13"/>
  <c r="W101" i="13"/>
  <c r="U101" i="13"/>
  <c r="T101" i="13"/>
  <c r="W100" i="13"/>
  <c r="U100" i="13"/>
  <c r="T100" i="13"/>
  <c r="W99" i="13"/>
  <c r="U99" i="13"/>
  <c r="T99" i="13"/>
  <c r="W98" i="13"/>
  <c r="U98" i="13"/>
  <c r="T98" i="13"/>
  <c r="W97" i="13"/>
  <c r="U97" i="13"/>
  <c r="T97" i="13"/>
  <c r="W96" i="13"/>
  <c r="U96" i="13"/>
  <c r="T96" i="13"/>
  <c r="W95" i="13"/>
  <c r="U95" i="13"/>
  <c r="T95" i="13"/>
  <c r="W94" i="13"/>
  <c r="U94" i="13"/>
  <c r="T94" i="13"/>
  <c r="W93" i="13"/>
  <c r="U93" i="13"/>
  <c r="T93" i="13"/>
  <c r="W92" i="13"/>
  <c r="U92" i="13"/>
  <c r="T92" i="13"/>
  <c r="W91" i="13"/>
  <c r="U91" i="13"/>
  <c r="T91" i="13"/>
  <c r="W90" i="13"/>
  <c r="U90" i="13"/>
  <c r="T90" i="13"/>
  <c r="W89" i="13"/>
  <c r="U89" i="13"/>
  <c r="T89" i="13"/>
  <c r="W88" i="13"/>
  <c r="U88" i="13"/>
  <c r="T88" i="13"/>
  <c r="W87" i="13"/>
  <c r="U87" i="13"/>
  <c r="T87" i="13"/>
  <c r="W86" i="13"/>
  <c r="U86" i="13"/>
  <c r="T86" i="13"/>
  <c r="W85" i="13"/>
  <c r="U85" i="13"/>
  <c r="T85" i="13"/>
  <c r="W84" i="13"/>
  <c r="U84" i="13"/>
  <c r="T84" i="13"/>
  <c r="W83" i="13"/>
  <c r="U83" i="13"/>
  <c r="T83" i="13"/>
  <c r="W82" i="13"/>
  <c r="U82" i="13"/>
  <c r="T82" i="13"/>
  <c r="W81" i="13"/>
  <c r="U81" i="13"/>
  <c r="T81" i="13"/>
  <c r="W80" i="13"/>
  <c r="U80" i="13"/>
  <c r="W79" i="13"/>
  <c r="U79" i="13"/>
  <c r="W78" i="13"/>
  <c r="U78" i="13"/>
  <c r="W77" i="13"/>
  <c r="U77" i="13"/>
  <c r="W76" i="13"/>
  <c r="U76" i="13"/>
  <c r="W75" i="13"/>
  <c r="U75" i="13"/>
  <c r="W74" i="13"/>
  <c r="U74" i="13"/>
  <c r="W73" i="13"/>
  <c r="U73" i="13"/>
  <c r="W72" i="13"/>
  <c r="U72" i="13"/>
  <c r="W71" i="13"/>
  <c r="U71" i="13"/>
  <c r="W70" i="13"/>
  <c r="U70" i="13"/>
  <c r="W69" i="13"/>
  <c r="U69" i="13"/>
  <c r="W68" i="13"/>
  <c r="U68" i="13"/>
  <c r="W67" i="13"/>
  <c r="U67" i="13"/>
  <c r="W66" i="13"/>
  <c r="U66" i="13"/>
  <c r="W65" i="13"/>
  <c r="U65" i="13"/>
  <c r="W64" i="13"/>
  <c r="U64" i="13"/>
  <c r="W63" i="13"/>
  <c r="U63" i="13"/>
  <c r="W62" i="13"/>
  <c r="U62" i="13"/>
  <c r="W61" i="13"/>
  <c r="U61" i="13"/>
  <c r="W60" i="13"/>
  <c r="U60" i="13"/>
  <c r="W59" i="13"/>
  <c r="U59" i="13"/>
  <c r="W58" i="13"/>
  <c r="U58" i="13"/>
  <c r="W57" i="13"/>
  <c r="U57" i="13"/>
  <c r="W56" i="13"/>
  <c r="U56" i="13"/>
  <c r="W55" i="13"/>
  <c r="U55" i="13"/>
  <c r="W54" i="13"/>
  <c r="U54" i="13"/>
  <c r="W53" i="13"/>
  <c r="U53" i="13"/>
  <c r="W52" i="13"/>
  <c r="U52" i="13"/>
  <c r="W51" i="13"/>
  <c r="U51" i="13"/>
  <c r="W50" i="13"/>
  <c r="U50" i="13"/>
  <c r="W49" i="13"/>
  <c r="U49" i="13"/>
  <c r="W48" i="13"/>
  <c r="U48" i="13"/>
  <c r="W47" i="13"/>
  <c r="U47" i="13"/>
  <c r="N47" i="13" s="1"/>
  <c r="W46" i="13"/>
  <c r="U46" i="13"/>
  <c r="W45" i="13"/>
  <c r="U45" i="13"/>
  <c r="W44" i="13"/>
  <c r="W43" i="13"/>
  <c r="U43" i="13"/>
  <c r="W42" i="13"/>
  <c r="U42" i="13"/>
  <c r="W41" i="13"/>
  <c r="U41" i="13"/>
  <c r="W40" i="13"/>
  <c r="U40" i="13"/>
  <c r="W39" i="13"/>
  <c r="U39" i="13"/>
  <c r="W38" i="13"/>
  <c r="U38" i="13"/>
  <c r="W37" i="13"/>
  <c r="U37" i="13"/>
  <c r="W36" i="13"/>
  <c r="U36" i="13"/>
  <c r="N36" i="13" s="1"/>
  <c r="W35" i="13"/>
  <c r="U35" i="13"/>
  <c r="W34" i="13"/>
  <c r="U34" i="13"/>
  <c r="W33" i="13"/>
  <c r="U33" i="13"/>
  <c r="W32" i="13"/>
  <c r="U32" i="13"/>
  <c r="W31" i="13"/>
  <c r="U31" i="13"/>
  <c r="W30" i="13"/>
  <c r="W29" i="13"/>
  <c r="U29" i="13"/>
  <c r="W28" i="13"/>
  <c r="U28" i="13"/>
  <c r="W27" i="13"/>
  <c r="W26" i="13"/>
  <c r="U26" i="13"/>
  <c r="W123" i="14"/>
  <c r="U123" i="14"/>
  <c r="T123" i="14"/>
  <c r="W122" i="14"/>
  <c r="U122" i="14"/>
  <c r="T122" i="14"/>
  <c r="W121" i="14"/>
  <c r="U121" i="14"/>
  <c r="T121" i="14"/>
  <c r="W120" i="14"/>
  <c r="U120" i="14"/>
  <c r="T120" i="14"/>
  <c r="N120" i="14" s="1"/>
  <c r="W119" i="14"/>
  <c r="U119" i="14"/>
  <c r="T119" i="14"/>
  <c r="W118" i="14"/>
  <c r="U118" i="14"/>
  <c r="T118" i="14"/>
  <c r="W117" i="14"/>
  <c r="U117" i="14"/>
  <c r="T117" i="14"/>
  <c r="W116" i="14"/>
  <c r="U116" i="14"/>
  <c r="T116" i="14"/>
  <c r="N116" i="14" s="1"/>
  <c r="W115" i="14"/>
  <c r="U115" i="14"/>
  <c r="T115" i="14"/>
  <c r="W114" i="14"/>
  <c r="U114" i="14"/>
  <c r="T114" i="14"/>
  <c r="W113" i="14"/>
  <c r="U113" i="14"/>
  <c r="T113" i="14"/>
  <c r="W112" i="14"/>
  <c r="U112" i="14"/>
  <c r="T112" i="14"/>
  <c r="N112" i="14" s="1"/>
  <c r="W111" i="14"/>
  <c r="U111" i="14"/>
  <c r="T111" i="14"/>
  <c r="W110" i="14"/>
  <c r="U110" i="14"/>
  <c r="T110" i="14"/>
  <c r="W109" i="14"/>
  <c r="U109" i="14"/>
  <c r="T109" i="14"/>
  <c r="W108" i="14"/>
  <c r="U108" i="14"/>
  <c r="T108" i="14"/>
  <c r="N108" i="14" s="1"/>
  <c r="W107" i="14"/>
  <c r="U107" i="14"/>
  <c r="T107" i="14"/>
  <c r="W106" i="14"/>
  <c r="U106" i="14"/>
  <c r="T106" i="14"/>
  <c r="W105" i="14"/>
  <c r="U105" i="14"/>
  <c r="T105" i="14"/>
  <c r="W104" i="14"/>
  <c r="U104" i="14"/>
  <c r="T104" i="14"/>
  <c r="N104" i="14" s="1"/>
  <c r="W103" i="14"/>
  <c r="U103" i="14"/>
  <c r="T103" i="14"/>
  <c r="W102" i="14"/>
  <c r="U102" i="14"/>
  <c r="T102" i="14"/>
  <c r="W101" i="14"/>
  <c r="U101" i="14"/>
  <c r="T101" i="14"/>
  <c r="W100" i="14"/>
  <c r="U100" i="14"/>
  <c r="T100" i="14"/>
  <c r="N100" i="14" s="1"/>
  <c r="W99" i="14"/>
  <c r="U99" i="14"/>
  <c r="T99" i="14"/>
  <c r="W98" i="14"/>
  <c r="U98" i="14"/>
  <c r="T98" i="14"/>
  <c r="W97" i="14"/>
  <c r="U97" i="14"/>
  <c r="T97" i="14"/>
  <c r="W96" i="14"/>
  <c r="U96" i="14"/>
  <c r="T96" i="14"/>
  <c r="N96" i="14" s="1"/>
  <c r="W95" i="14"/>
  <c r="U95" i="14"/>
  <c r="T95" i="14"/>
  <c r="W94" i="14"/>
  <c r="U94" i="14"/>
  <c r="T94" i="14"/>
  <c r="W93" i="14"/>
  <c r="U93" i="14"/>
  <c r="T93" i="14"/>
  <c r="W92" i="14"/>
  <c r="U92" i="14"/>
  <c r="T92" i="14"/>
  <c r="N92" i="14" s="1"/>
  <c r="W91" i="14"/>
  <c r="U91" i="14"/>
  <c r="T91" i="14"/>
  <c r="W90" i="14"/>
  <c r="U90" i="14"/>
  <c r="T90" i="14"/>
  <c r="W89" i="14"/>
  <c r="U89" i="14"/>
  <c r="T89" i="14"/>
  <c r="W88" i="14"/>
  <c r="U88" i="14"/>
  <c r="T88" i="14"/>
  <c r="N88" i="14" s="1"/>
  <c r="W87" i="14"/>
  <c r="U87" i="14"/>
  <c r="T87" i="14"/>
  <c r="W86" i="14"/>
  <c r="U86" i="14"/>
  <c r="T86" i="14"/>
  <c r="W85" i="14"/>
  <c r="U85" i="14"/>
  <c r="T85" i="14"/>
  <c r="W84" i="14"/>
  <c r="U84" i="14"/>
  <c r="T84" i="14"/>
  <c r="N84" i="14" s="1"/>
  <c r="W83" i="14"/>
  <c r="U83" i="14"/>
  <c r="T83" i="14"/>
  <c r="W82" i="14"/>
  <c r="U82" i="14"/>
  <c r="T82" i="14"/>
  <c r="W81" i="14"/>
  <c r="U81" i="14"/>
  <c r="T81" i="14"/>
  <c r="W80" i="14"/>
  <c r="U80" i="14"/>
  <c r="T80" i="14"/>
  <c r="N80" i="14" s="1"/>
  <c r="W79" i="14"/>
  <c r="U79" i="14"/>
  <c r="T79" i="14"/>
  <c r="W78" i="14"/>
  <c r="U78" i="14"/>
  <c r="T78" i="14"/>
  <c r="W77" i="14"/>
  <c r="U77" i="14"/>
  <c r="T77" i="14"/>
  <c r="W76" i="14"/>
  <c r="U76" i="14"/>
  <c r="T76" i="14"/>
  <c r="N76" i="14" s="1"/>
  <c r="W75" i="14"/>
  <c r="U75" i="14"/>
  <c r="T75" i="14"/>
  <c r="W74" i="14"/>
  <c r="U74" i="14"/>
  <c r="T74" i="14"/>
  <c r="W73" i="14"/>
  <c r="U73" i="14"/>
  <c r="T73" i="14"/>
  <c r="W72" i="14"/>
  <c r="U72" i="14"/>
  <c r="T72" i="14"/>
  <c r="N72" i="14" s="1"/>
  <c r="W71" i="14"/>
  <c r="U71" i="14"/>
  <c r="T71" i="14"/>
  <c r="W70" i="14"/>
  <c r="U70" i="14"/>
  <c r="T70" i="14"/>
  <c r="W69" i="14"/>
  <c r="U69" i="14"/>
  <c r="T69" i="14"/>
  <c r="W68" i="14"/>
  <c r="U68" i="14"/>
  <c r="T68" i="14"/>
  <c r="N68" i="14" s="1"/>
  <c r="W67" i="14"/>
  <c r="U67" i="14"/>
  <c r="T67" i="14"/>
  <c r="W66" i="14"/>
  <c r="U66" i="14"/>
  <c r="T66" i="14"/>
  <c r="W65" i="14"/>
  <c r="U65" i="14"/>
  <c r="T65" i="14"/>
  <c r="W64" i="14"/>
  <c r="U64" i="14"/>
  <c r="T64" i="14"/>
  <c r="N64" i="14" s="1"/>
  <c r="W63" i="14"/>
  <c r="U63" i="14"/>
  <c r="T63" i="14"/>
  <c r="W62" i="14"/>
  <c r="U62" i="14"/>
  <c r="T62" i="14"/>
  <c r="W61" i="14"/>
  <c r="U61" i="14"/>
  <c r="T61" i="14"/>
  <c r="W60" i="14"/>
  <c r="U60" i="14"/>
  <c r="T60" i="14"/>
  <c r="N60" i="14" s="1"/>
  <c r="W59" i="14"/>
  <c r="U59" i="14"/>
  <c r="T59" i="14"/>
  <c r="W58" i="14"/>
  <c r="U58" i="14"/>
  <c r="T58" i="14"/>
  <c r="W57" i="14"/>
  <c r="U57" i="14"/>
  <c r="T57" i="14"/>
  <c r="W56" i="14"/>
  <c r="U56" i="14"/>
  <c r="T56" i="14"/>
  <c r="N56" i="14" s="1"/>
  <c r="W55" i="14"/>
  <c r="U55" i="14"/>
  <c r="T55" i="14"/>
  <c r="W54" i="14"/>
  <c r="U54" i="14"/>
  <c r="T54" i="14"/>
  <c r="W53" i="14"/>
  <c r="U53" i="14"/>
  <c r="T53" i="14"/>
  <c r="W52" i="14"/>
  <c r="U52" i="14"/>
  <c r="T52" i="14"/>
  <c r="N52" i="14" s="1"/>
  <c r="W51" i="14"/>
  <c r="U51" i="14"/>
  <c r="T51" i="14"/>
  <c r="W50" i="14"/>
  <c r="U50" i="14"/>
  <c r="T50" i="14"/>
  <c r="W49" i="14"/>
  <c r="U49" i="14"/>
  <c r="T49" i="14"/>
  <c r="W48" i="14"/>
  <c r="U48" i="14"/>
  <c r="T48" i="14"/>
  <c r="N48" i="14" s="1"/>
  <c r="W47" i="14"/>
  <c r="U47" i="14"/>
  <c r="T47" i="14"/>
  <c r="W46" i="14"/>
  <c r="U46" i="14"/>
  <c r="T46" i="14"/>
  <c r="W45" i="14"/>
  <c r="U45" i="14"/>
  <c r="T45" i="14"/>
  <c r="W44" i="14"/>
  <c r="U44" i="14"/>
  <c r="T44" i="14"/>
  <c r="N44" i="14" s="1"/>
  <c r="W43" i="14"/>
  <c r="U43" i="14"/>
  <c r="T43" i="14"/>
  <c r="W42" i="14"/>
  <c r="U42" i="14"/>
  <c r="T42" i="14"/>
  <c r="W41" i="14"/>
  <c r="U41" i="14"/>
  <c r="T41" i="14"/>
  <c r="W40" i="14"/>
  <c r="U40" i="14"/>
  <c r="T40" i="14"/>
  <c r="N40" i="14" s="1"/>
  <c r="W39" i="14"/>
  <c r="U39" i="14"/>
  <c r="T39" i="14"/>
  <c r="W38" i="14"/>
  <c r="U38" i="14"/>
  <c r="T38" i="14"/>
  <c r="W37" i="14"/>
  <c r="U37" i="14"/>
  <c r="T37" i="14"/>
  <c r="W36" i="14"/>
  <c r="U36" i="14"/>
  <c r="T36" i="14"/>
  <c r="W35" i="14"/>
  <c r="U35" i="14"/>
  <c r="T35" i="14"/>
  <c r="W34" i="14"/>
  <c r="U34" i="14"/>
  <c r="T34" i="14"/>
  <c r="W33" i="14"/>
  <c r="U33" i="14"/>
  <c r="T33" i="14"/>
  <c r="W32" i="14"/>
  <c r="U32" i="14"/>
  <c r="T32" i="14"/>
  <c r="W31" i="14"/>
  <c r="U31" i="14"/>
  <c r="T31" i="14"/>
  <c r="W30" i="14"/>
  <c r="U30" i="14"/>
  <c r="T30" i="14"/>
  <c r="W29" i="14"/>
  <c r="U29" i="14"/>
  <c r="T29" i="14"/>
  <c r="W28" i="14"/>
  <c r="U28" i="14"/>
  <c r="T28" i="14"/>
  <c r="W27" i="14"/>
  <c r="U27" i="14"/>
  <c r="T27" i="14"/>
  <c r="U26" i="14"/>
  <c r="T26" i="14"/>
  <c r="N26" i="14" s="1"/>
  <c r="W25" i="14"/>
  <c r="U25" i="14"/>
  <c r="T25" i="14"/>
  <c r="C16" i="14"/>
  <c r="C15" i="14"/>
  <c r="C14" i="14"/>
  <c r="C13" i="14"/>
  <c r="C12" i="14"/>
  <c r="C11" i="14"/>
  <c r="C19" i="5"/>
  <c r="D19" i="5"/>
  <c r="E19" i="5"/>
  <c r="C11" i="13"/>
  <c r="C12" i="13"/>
  <c r="C13" i="13"/>
  <c r="C14" i="13"/>
  <c r="C15" i="13"/>
  <c r="C16" i="13"/>
  <c r="N42" i="14" l="1"/>
  <c r="N46" i="14"/>
  <c r="N50" i="14"/>
  <c r="N54" i="14"/>
  <c r="N58" i="14"/>
  <c r="N62" i="14"/>
  <c r="N66" i="14"/>
  <c r="N70" i="14"/>
  <c r="N74" i="14"/>
  <c r="N78" i="14"/>
  <c r="N82" i="14"/>
  <c r="N86" i="14"/>
  <c r="N90" i="14"/>
  <c r="N110" i="13"/>
  <c r="N114" i="13"/>
  <c r="N118" i="13"/>
  <c r="N122" i="13"/>
  <c r="N45" i="13"/>
  <c r="N81" i="13"/>
  <c r="N85" i="13"/>
  <c r="N89" i="13"/>
  <c r="N93" i="13"/>
  <c r="N97" i="13"/>
  <c r="N101" i="13"/>
  <c r="N105" i="13"/>
  <c r="N109" i="13"/>
  <c r="N113" i="13"/>
  <c r="N117" i="13"/>
  <c r="N121" i="13"/>
  <c r="N43" i="13"/>
  <c r="N39" i="13"/>
  <c r="N35" i="13"/>
  <c r="N83" i="13"/>
  <c r="N87" i="13"/>
  <c r="N91" i="13"/>
  <c r="N95" i="13"/>
  <c r="N99" i="13"/>
  <c r="N103" i="13"/>
  <c r="N107" i="13"/>
  <c r="N111" i="13"/>
  <c r="N115" i="13"/>
  <c r="N119" i="13"/>
  <c r="N123" i="13"/>
  <c r="N80" i="13"/>
  <c r="N76" i="13"/>
  <c r="N72" i="13"/>
  <c r="N68" i="13"/>
  <c r="N64" i="13"/>
  <c r="N60" i="13"/>
  <c r="N56" i="13"/>
  <c r="N52" i="13"/>
  <c r="N48" i="13"/>
  <c r="N84" i="13"/>
  <c r="N88" i="13"/>
  <c r="N92" i="13"/>
  <c r="N96" i="13"/>
  <c r="N100" i="13"/>
  <c r="N104" i="13"/>
  <c r="N108" i="13"/>
  <c r="N79" i="13"/>
  <c r="N75" i="13"/>
  <c r="N71" i="13"/>
  <c r="N67" i="13"/>
  <c r="N63" i="13"/>
  <c r="N59" i="13"/>
  <c r="N55" i="13"/>
  <c r="N51" i="13"/>
  <c r="N42" i="13"/>
  <c r="N38" i="13"/>
  <c r="N34" i="13"/>
  <c r="N44" i="13"/>
  <c r="N78" i="13"/>
  <c r="N74" i="13"/>
  <c r="N70" i="13"/>
  <c r="N66" i="13"/>
  <c r="N62" i="13"/>
  <c r="N58" i="13"/>
  <c r="N54" i="13"/>
  <c r="N50" i="13"/>
  <c r="N46" i="13"/>
  <c r="N41" i="13"/>
  <c r="N37" i="13"/>
  <c r="N33" i="13"/>
  <c r="N82" i="13"/>
  <c r="N86" i="13"/>
  <c r="N90" i="13"/>
  <c r="N94" i="13"/>
  <c r="N98" i="13"/>
  <c r="N102" i="13"/>
  <c r="N106" i="13"/>
  <c r="N77" i="13"/>
  <c r="N73" i="13"/>
  <c r="N69" i="13"/>
  <c r="N65" i="13"/>
  <c r="N61" i="13"/>
  <c r="N57" i="13"/>
  <c r="N53" i="13"/>
  <c r="N49" i="13"/>
  <c r="N40" i="13"/>
  <c r="N32" i="13"/>
  <c r="N38" i="14"/>
  <c r="N94" i="14"/>
  <c r="N98" i="14"/>
  <c r="N102" i="14"/>
  <c r="N106" i="14"/>
  <c r="N110" i="14"/>
  <c r="N114" i="14"/>
  <c r="N118" i="14"/>
  <c r="N122" i="14"/>
  <c r="N33" i="14"/>
  <c r="N37" i="14"/>
  <c r="N41" i="14"/>
  <c r="N45" i="14"/>
  <c r="N49" i="14"/>
  <c r="N53" i="14"/>
  <c r="N57" i="14"/>
  <c r="N61" i="14"/>
  <c r="N65" i="14"/>
  <c r="N69" i="14"/>
  <c r="N73" i="14"/>
  <c r="N77" i="14"/>
  <c r="N81" i="14"/>
  <c r="N85" i="14"/>
  <c r="N89" i="14"/>
  <c r="N93" i="14"/>
  <c r="N97" i="14"/>
  <c r="N101" i="14"/>
  <c r="N105" i="14"/>
  <c r="N109" i="14"/>
  <c r="N113" i="14"/>
  <c r="N117" i="14"/>
  <c r="N121" i="14"/>
  <c r="N35" i="14"/>
  <c r="N39" i="14"/>
  <c r="N43" i="14"/>
  <c r="N47" i="14"/>
  <c r="N51" i="14"/>
  <c r="N55" i="14"/>
  <c r="N59" i="14"/>
  <c r="N63" i="14"/>
  <c r="N67" i="14"/>
  <c r="N71" i="14"/>
  <c r="N75" i="14"/>
  <c r="N79" i="14"/>
  <c r="N83" i="14"/>
  <c r="N87" i="14"/>
  <c r="N91" i="14"/>
  <c r="N95" i="14"/>
  <c r="N99" i="14"/>
  <c r="N103" i="14"/>
  <c r="N107" i="14"/>
  <c r="N111" i="14"/>
  <c r="N115" i="14"/>
  <c r="N119" i="14"/>
  <c r="N123" i="14"/>
  <c r="N32" i="14"/>
  <c r="N36" i="14"/>
  <c r="N34" i="14"/>
  <c r="N28" i="14"/>
  <c r="N30" i="13"/>
  <c r="N31" i="13"/>
  <c r="N29" i="13"/>
  <c r="M65" i="13"/>
  <c r="N28" i="13"/>
  <c r="N27" i="13"/>
  <c r="N31" i="14"/>
  <c r="AC35" i="14"/>
  <c r="AD35" i="14" s="1"/>
  <c r="N30" i="14"/>
  <c r="N29" i="14"/>
  <c r="X120" i="13"/>
  <c r="X116" i="13"/>
  <c r="X112" i="13"/>
  <c r="X108" i="13"/>
  <c r="X104" i="13"/>
  <c r="X100" i="13"/>
  <c r="X96" i="13"/>
  <c r="X92" i="13"/>
  <c r="X88" i="13"/>
  <c r="X84" i="13"/>
  <c r="X80" i="13"/>
  <c r="X76" i="13"/>
  <c r="X72" i="13"/>
  <c r="X68" i="13"/>
  <c r="X64" i="13"/>
  <c r="X60" i="13"/>
  <c r="X56" i="13"/>
  <c r="X52" i="13"/>
  <c r="X48" i="13"/>
  <c r="X44" i="13"/>
  <c r="X40" i="13"/>
  <c r="X36" i="13"/>
  <c r="X32" i="13"/>
  <c r="X28" i="13"/>
  <c r="X24" i="13"/>
  <c r="X118" i="13"/>
  <c r="X106" i="13"/>
  <c r="X98" i="13"/>
  <c r="X90" i="13"/>
  <c r="X82" i="13"/>
  <c r="X74" i="13"/>
  <c r="X66" i="13"/>
  <c r="X58" i="13"/>
  <c r="X50" i="13"/>
  <c r="X46" i="13"/>
  <c r="X38" i="13"/>
  <c r="X30" i="13"/>
  <c r="X117" i="13"/>
  <c r="X109" i="13"/>
  <c r="X101" i="13"/>
  <c r="X93" i="13"/>
  <c r="X85" i="13"/>
  <c r="X77" i="13"/>
  <c r="X65" i="13"/>
  <c r="X57" i="13"/>
  <c r="X49" i="13"/>
  <c r="X41" i="13"/>
  <c r="X123" i="13"/>
  <c r="X119" i="13"/>
  <c r="X115" i="13"/>
  <c r="X111" i="13"/>
  <c r="X107" i="13"/>
  <c r="X103" i="13"/>
  <c r="X99" i="13"/>
  <c r="X95" i="13"/>
  <c r="X91" i="13"/>
  <c r="X87" i="13"/>
  <c r="X83" i="13"/>
  <c r="X79" i="13"/>
  <c r="X75" i="13"/>
  <c r="X71" i="13"/>
  <c r="X67" i="13"/>
  <c r="X63" i="13"/>
  <c r="X59" i="13"/>
  <c r="X55" i="13"/>
  <c r="X51" i="13"/>
  <c r="X47" i="13"/>
  <c r="X43" i="13"/>
  <c r="X39" i="13"/>
  <c r="X35" i="13"/>
  <c r="X31" i="13"/>
  <c r="X27" i="13"/>
  <c r="X122" i="13"/>
  <c r="X114" i="13"/>
  <c r="X110" i="13"/>
  <c r="X102" i="13"/>
  <c r="X94" i="13"/>
  <c r="X86" i="13"/>
  <c r="X78" i="13"/>
  <c r="X70" i="13"/>
  <c r="X62" i="13"/>
  <c r="X54" i="13"/>
  <c r="X42" i="13"/>
  <c r="X34" i="13"/>
  <c r="X26" i="13"/>
  <c r="X121" i="13"/>
  <c r="X113" i="13"/>
  <c r="X105" i="13"/>
  <c r="X97" i="13"/>
  <c r="X89" i="13"/>
  <c r="X81" i="13"/>
  <c r="X73" i="13"/>
  <c r="X69" i="13"/>
  <c r="X61" i="13"/>
  <c r="X53" i="13"/>
  <c r="X29" i="13"/>
  <c r="X45" i="13"/>
  <c r="X25" i="13"/>
  <c r="X37" i="13"/>
  <c r="X33" i="13"/>
  <c r="X120" i="14"/>
  <c r="X116" i="14"/>
  <c r="X112" i="14"/>
  <c r="X108" i="14"/>
  <c r="X104" i="14"/>
  <c r="X100" i="14"/>
  <c r="X96" i="14"/>
  <c r="X92" i="14"/>
  <c r="X88" i="14"/>
  <c r="X84" i="14"/>
  <c r="X80" i="14"/>
  <c r="X76" i="14"/>
  <c r="X72" i="14"/>
  <c r="X68" i="14"/>
  <c r="X64" i="14"/>
  <c r="X60" i="14"/>
  <c r="X56" i="14"/>
  <c r="X52" i="14"/>
  <c r="X48" i="14"/>
  <c r="X44" i="14"/>
  <c r="X40" i="14"/>
  <c r="X36" i="14"/>
  <c r="X32" i="14"/>
  <c r="X28" i="14"/>
  <c r="X24" i="14"/>
  <c r="X122" i="14"/>
  <c r="X114" i="14"/>
  <c r="X106" i="14"/>
  <c r="X98" i="14"/>
  <c r="X90" i="14"/>
  <c r="X82" i="14"/>
  <c r="X74" i="14"/>
  <c r="X66" i="14"/>
  <c r="X58" i="14"/>
  <c r="X50" i="14"/>
  <c r="X46" i="14"/>
  <c r="X38" i="14"/>
  <c r="X30" i="14"/>
  <c r="X123" i="14"/>
  <c r="X119" i="14"/>
  <c r="X115" i="14"/>
  <c r="X111" i="14"/>
  <c r="X107" i="14"/>
  <c r="X103" i="14"/>
  <c r="X99" i="14"/>
  <c r="X95" i="14"/>
  <c r="X91" i="14"/>
  <c r="X87" i="14"/>
  <c r="X83" i="14"/>
  <c r="X79" i="14"/>
  <c r="X75" i="14"/>
  <c r="X71" i="14"/>
  <c r="X67" i="14"/>
  <c r="X63" i="14"/>
  <c r="X59" i="14"/>
  <c r="X55" i="14"/>
  <c r="X51" i="14"/>
  <c r="X47" i="14"/>
  <c r="X43" i="14"/>
  <c r="X39" i="14"/>
  <c r="X35" i="14"/>
  <c r="X31" i="14"/>
  <c r="X27" i="14"/>
  <c r="X118" i="14"/>
  <c r="X110" i="14"/>
  <c r="X102" i="14"/>
  <c r="X94" i="14"/>
  <c r="X86" i="14"/>
  <c r="X78" i="14"/>
  <c r="X70" i="14"/>
  <c r="X62" i="14"/>
  <c r="X54" i="14"/>
  <c r="X42" i="14"/>
  <c r="X34" i="14"/>
  <c r="X26" i="14"/>
  <c r="X113" i="14"/>
  <c r="X97" i="14"/>
  <c r="X81" i="14"/>
  <c r="X65" i="14"/>
  <c r="X49" i="14"/>
  <c r="X33" i="14"/>
  <c r="X109" i="14"/>
  <c r="X93" i="14"/>
  <c r="X77" i="14"/>
  <c r="X61" i="14"/>
  <c r="X45" i="14"/>
  <c r="X29" i="14"/>
  <c r="X121" i="14"/>
  <c r="X105" i="14"/>
  <c r="X89" i="14"/>
  <c r="X73" i="14"/>
  <c r="X57" i="14"/>
  <c r="X41" i="14"/>
  <c r="X25" i="14"/>
  <c r="X117" i="14"/>
  <c r="X101" i="14"/>
  <c r="X85" i="14"/>
  <c r="X69" i="14"/>
  <c r="X53" i="14"/>
  <c r="X37" i="14"/>
  <c r="AC25" i="14"/>
  <c r="AD25" i="14" s="1"/>
  <c r="M27" i="14"/>
  <c r="AC117" i="13"/>
  <c r="AD117" i="13" s="1"/>
  <c r="N24" i="13"/>
  <c r="AC31" i="14"/>
  <c r="AD31" i="14" s="1"/>
  <c r="AC36" i="13"/>
  <c r="AD36" i="13" s="1"/>
  <c r="M113" i="13"/>
  <c r="AC57" i="13"/>
  <c r="AD57" i="13" s="1"/>
  <c r="M111" i="13"/>
  <c r="M122" i="13"/>
  <c r="AC51" i="13"/>
  <c r="AD51" i="13" s="1"/>
  <c r="AC55" i="13"/>
  <c r="AD55" i="13" s="1"/>
  <c r="M68" i="13"/>
  <c r="AC120" i="13"/>
  <c r="AD120" i="13" s="1"/>
  <c r="M61" i="13"/>
  <c r="AC97" i="13"/>
  <c r="AD97" i="13" s="1"/>
  <c r="AC50" i="13"/>
  <c r="AD50" i="13" s="1"/>
  <c r="M53" i="13"/>
  <c r="M86" i="13"/>
  <c r="AC118" i="13"/>
  <c r="AD118" i="13" s="1"/>
  <c r="AC87" i="13"/>
  <c r="AD87" i="13" s="1"/>
  <c r="M104" i="13"/>
  <c r="M81" i="13"/>
  <c r="M98" i="13"/>
  <c r="M73" i="13"/>
  <c r="AC105" i="13"/>
  <c r="AD105" i="13" s="1"/>
  <c r="M103" i="13"/>
  <c r="M76" i="13"/>
  <c r="AC109" i="13"/>
  <c r="AD109" i="13" s="1"/>
  <c r="M94" i="14"/>
  <c r="M102" i="13"/>
  <c r="AC24" i="14"/>
  <c r="AD24" i="14" s="1"/>
  <c r="M24" i="14"/>
  <c r="AC81" i="14"/>
  <c r="AD81" i="14" s="1"/>
  <c r="M96" i="14"/>
  <c r="M70" i="14"/>
  <c r="M118" i="14"/>
  <c r="N25" i="14"/>
  <c r="AC77" i="14"/>
  <c r="AD77" i="14" s="1"/>
  <c r="AC83" i="14"/>
  <c r="AD83" i="14" s="1"/>
  <c r="AC89" i="14"/>
  <c r="AD89" i="14" s="1"/>
  <c r="M85" i="14"/>
  <c r="M87" i="14"/>
  <c r="AC29" i="14"/>
  <c r="AD29" i="14" s="1"/>
  <c r="M51" i="14"/>
  <c r="M75" i="14"/>
  <c r="M79" i="14"/>
  <c r="M33" i="14"/>
  <c r="AC88" i="14"/>
  <c r="AD88" i="14" s="1"/>
  <c r="AC72" i="13"/>
  <c r="AD72" i="13" s="1"/>
  <c r="AC101" i="13"/>
  <c r="AD101" i="13" s="1"/>
  <c r="M56" i="14"/>
  <c r="M62" i="13"/>
  <c r="AC95" i="13"/>
  <c r="AD95" i="13" s="1"/>
  <c r="AC60" i="14"/>
  <c r="AD60" i="14" s="1"/>
  <c r="AC93" i="13"/>
  <c r="AD93" i="13" s="1"/>
  <c r="M77" i="13"/>
  <c r="AC85" i="13"/>
  <c r="AD85" i="13" s="1"/>
  <c r="AC72" i="14"/>
  <c r="AD72" i="14" s="1"/>
  <c r="N26" i="13"/>
  <c r="M103" i="14"/>
  <c r="M46" i="14"/>
  <c r="M115" i="14"/>
  <c r="AC119" i="14"/>
  <c r="AD119" i="14" s="1"/>
  <c r="N27" i="14"/>
  <c r="AC36" i="14"/>
  <c r="AD36" i="14" s="1"/>
  <c r="M74" i="14"/>
  <c r="AC55" i="14"/>
  <c r="AD55" i="14" s="1"/>
  <c r="M59" i="14"/>
  <c r="AC57" i="14"/>
  <c r="AD57" i="14" s="1"/>
  <c r="AC61" i="14"/>
  <c r="AD61" i="14" s="1"/>
  <c r="AC105" i="14"/>
  <c r="AD105" i="14" s="1"/>
  <c r="M44" i="14"/>
  <c r="AC101" i="14"/>
  <c r="AD101" i="14" s="1"/>
  <c r="AC92" i="14"/>
  <c r="AD92" i="14" s="1"/>
  <c r="AC52" i="14"/>
  <c r="AD52" i="14" s="1"/>
  <c r="AC114" i="13"/>
  <c r="AD114" i="13" s="1"/>
  <c r="AC41" i="13"/>
  <c r="AD41" i="13" s="1"/>
  <c r="AC122" i="14"/>
  <c r="AD122" i="14" s="1"/>
  <c r="AC54" i="13"/>
  <c r="AD54" i="13" s="1"/>
  <c r="M63" i="14"/>
  <c r="M84" i="14"/>
  <c r="M42" i="14"/>
  <c r="M112" i="13"/>
  <c r="AC83" i="13"/>
  <c r="AD83" i="13" s="1"/>
  <c r="M76" i="14"/>
  <c r="AC69" i="14"/>
  <c r="AD69" i="14" s="1"/>
  <c r="M66" i="13"/>
  <c r="AC27" i="13"/>
  <c r="AD27" i="13" s="1"/>
  <c r="AC123" i="13"/>
  <c r="AD123" i="13" s="1"/>
  <c r="AC28" i="14"/>
  <c r="AD28" i="14" s="1"/>
  <c r="M99" i="13"/>
  <c r="M106" i="14"/>
  <c r="M116" i="13"/>
  <c r="M42" i="13"/>
  <c r="M88" i="13"/>
  <c r="M49" i="13"/>
  <c r="AC89" i="13"/>
  <c r="AD89" i="13" s="1"/>
  <c r="AC28" i="13"/>
  <c r="AD28" i="13" s="1"/>
  <c r="AC30" i="13"/>
  <c r="AD30" i="13" s="1"/>
  <c r="M63" i="13"/>
  <c r="AC117" i="14"/>
  <c r="AD117" i="14" s="1"/>
  <c r="AC33" i="13"/>
  <c r="AD33" i="13" s="1"/>
  <c r="AC53" i="14"/>
  <c r="AD53" i="14" s="1"/>
  <c r="M90" i="13"/>
  <c r="AC60" i="13"/>
  <c r="AD60" i="13" s="1"/>
  <c r="AC35" i="13"/>
  <c r="AD35" i="13" s="1"/>
  <c r="M82" i="14"/>
  <c r="M109" i="14"/>
  <c r="M111" i="14"/>
  <c r="AC113" i="14"/>
  <c r="AD113" i="14" s="1"/>
  <c r="AC121" i="14"/>
  <c r="AD121" i="14" s="1"/>
  <c r="AC38" i="14"/>
  <c r="AD38" i="14" s="1"/>
  <c r="AC92" i="13"/>
  <c r="AD92" i="13" s="1"/>
  <c r="AC96" i="13"/>
  <c r="AD96" i="13" s="1"/>
  <c r="M67" i="13"/>
  <c r="AC31" i="13"/>
  <c r="AD31" i="13" s="1"/>
  <c r="AC99" i="14"/>
  <c r="AD99" i="14" s="1"/>
  <c r="M65" i="14"/>
  <c r="M104" i="14"/>
  <c r="M102" i="14"/>
  <c r="M94" i="13"/>
  <c r="AC43" i="13"/>
  <c r="AD43" i="13" s="1"/>
  <c r="AC26" i="13"/>
  <c r="AD26" i="13" s="1"/>
  <c r="AC100" i="14"/>
  <c r="AD100" i="14" s="1"/>
  <c r="AC26" i="14"/>
  <c r="AD26" i="14" s="1"/>
  <c r="M93" i="14"/>
  <c r="M45" i="13"/>
  <c r="AC58" i="14"/>
  <c r="AD58" i="14" s="1"/>
  <c r="M62" i="14"/>
  <c r="M84" i="13"/>
  <c r="AC106" i="13"/>
  <c r="AD106" i="13" s="1"/>
  <c r="AC69" i="13"/>
  <c r="AD69" i="13" s="1"/>
  <c r="M100" i="13"/>
  <c r="M40" i="14"/>
  <c r="M107" i="14"/>
  <c r="AC64" i="14"/>
  <c r="AD64" i="14" s="1"/>
  <c r="M30" i="14"/>
  <c r="AC39" i="13"/>
  <c r="AD39" i="13" s="1"/>
  <c r="AC110" i="13"/>
  <c r="AD110" i="13" s="1"/>
  <c r="AC71" i="13"/>
  <c r="AD71" i="13" s="1"/>
  <c r="AC68" i="14"/>
  <c r="AD68" i="14" s="1"/>
  <c r="AC48" i="14"/>
  <c r="AD48" i="14" s="1"/>
  <c r="AC44" i="13"/>
  <c r="AD44" i="13" s="1"/>
  <c r="M43" i="14"/>
  <c r="M110" i="14"/>
  <c r="M45" i="14"/>
  <c r="AC48" i="13"/>
  <c r="AD48" i="13" s="1"/>
  <c r="AC25" i="13"/>
  <c r="AD25" i="13" s="1"/>
  <c r="AC73" i="14"/>
  <c r="AD73" i="14" s="1"/>
  <c r="AC80" i="14"/>
  <c r="AD80" i="14" s="1"/>
  <c r="M32" i="13"/>
  <c r="AC56" i="13"/>
  <c r="AD56" i="13" s="1"/>
  <c r="M78" i="14"/>
  <c r="M71" i="14"/>
  <c r="AC108" i="14"/>
  <c r="AD108" i="14" s="1"/>
  <c r="M46" i="13"/>
  <c r="AC123" i="14"/>
  <c r="AD123" i="14" s="1"/>
  <c r="M34" i="14"/>
  <c r="AC82" i="13"/>
  <c r="AD82" i="13" s="1"/>
  <c r="M75" i="13"/>
  <c r="M64" i="13"/>
  <c r="M41" i="14"/>
  <c r="AC50" i="14"/>
  <c r="AD50" i="14" s="1"/>
  <c r="M38" i="13"/>
  <c r="M121" i="13"/>
  <c r="M70" i="13"/>
  <c r="AC120" i="14"/>
  <c r="AD120" i="14" s="1"/>
  <c r="M47" i="14"/>
  <c r="AC74" i="13"/>
  <c r="AD74" i="13" s="1"/>
  <c r="M74" i="13"/>
  <c r="AC52" i="13"/>
  <c r="AD52" i="13" s="1"/>
  <c r="M52" i="13"/>
  <c r="M34" i="13"/>
  <c r="AC34" i="13"/>
  <c r="AD34" i="13" s="1"/>
  <c r="M116" i="14"/>
  <c r="AC116" i="14"/>
  <c r="AD116" i="14" s="1"/>
  <c r="AC112" i="14"/>
  <c r="AD112" i="14" s="1"/>
  <c r="M112" i="14"/>
  <c r="M91" i="13"/>
  <c r="AC91" i="13"/>
  <c r="AD91" i="13" s="1"/>
  <c r="AC80" i="13"/>
  <c r="AD80" i="13" s="1"/>
  <c r="M80" i="13"/>
  <c r="AC78" i="13"/>
  <c r="AD78" i="13" s="1"/>
  <c r="M78" i="13"/>
  <c r="AC47" i="13"/>
  <c r="AD47" i="13" s="1"/>
  <c r="M47" i="13"/>
  <c r="M98" i="14"/>
  <c r="AC98" i="14"/>
  <c r="AD98" i="14" s="1"/>
  <c r="M90" i="14"/>
  <c r="AC90" i="14"/>
  <c r="AD90" i="14" s="1"/>
  <c r="M58" i="13"/>
  <c r="AC119" i="13"/>
  <c r="AD119" i="13" s="1"/>
  <c r="AC107" i="13"/>
  <c r="AD107" i="13" s="1"/>
  <c r="AC91" i="14"/>
  <c r="AD91" i="14" s="1"/>
  <c r="M91" i="14"/>
  <c r="M86" i="14"/>
  <c r="AC86" i="14"/>
  <c r="AD86" i="14" s="1"/>
  <c r="M39" i="14"/>
  <c r="AC39" i="14"/>
  <c r="AD39" i="14" s="1"/>
  <c r="AC24" i="13"/>
  <c r="AD24" i="13" s="1"/>
  <c r="M24" i="13"/>
  <c r="AC40" i="13"/>
  <c r="AD40" i="13" s="1"/>
  <c r="M29" i="13"/>
  <c r="AC29" i="13"/>
  <c r="AD29" i="13" s="1"/>
  <c r="M67" i="14"/>
  <c r="M54" i="14"/>
  <c r="M49" i="14"/>
  <c r="AC32" i="14"/>
  <c r="AD32" i="14" s="1"/>
  <c r="M32" i="14"/>
  <c r="AC95" i="14"/>
  <c r="AD95" i="14" s="1"/>
  <c r="AC115" i="13"/>
  <c r="AD115" i="13" s="1"/>
  <c r="M115" i="13"/>
  <c r="M59" i="13"/>
  <c r="AC59" i="13"/>
  <c r="AD59" i="13" s="1"/>
  <c r="AC37" i="13"/>
  <c r="AD37" i="13" s="1"/>
  <c r="M37" i="13"/>
  <c r="M66" i="14"/>
  <c r="AC66" i="14"/>
  <c r="AD66" i="14" s="1"/>
  <c r="AC97" i="14"/>
  <c r="AD97" i="14" s="1"/>
  <c r="AC37" i="14"/>
  <c r="AD37" i="14" s="1"/>
  <c r="AC79" i="13"/>
  <c r="AD79" i="13" s="1"/>
  <c r="M79" i="13"/>
  <c r="AC114" i="14"/>
  <c r="AD114" i="14" s="1"/>
  <c r="M114" i="14"/>
  <c r="AC108" i="13"/>
  <c r="AD108" i="13" s="1"/>
  <c r="M108" i="13"/>
  <c r="K16" i="14" l="1"/>
  <c r="V38" i="11" s="1"/>
  <c r="K12" i="14"/>
  <c r="K14" i="14"/>
  <c r="K13" i="14"/>
  <c r="V35" i="11" s="1"/>
  <c r="K15" i="14"/>
  <c r="V37" i="11" s="1"/>
  <c r="K11" i="14"/>
  <c r="V33" i="11" s="1"/>
  <c r="L13" i="13"/>
  <c r="L13" i="14" s="1"/>
  <c r="L16" i="13"/>
  <c r="L16" i="14" s="1"/>
  <c r="L15" i="13"/>
  <c r="L15" i="14" s="1"/>
  <c r="L11" i="13"/>
  <c r="L11" i="14" s="1"/>
  <c r="L14" i="13"/>
  <c r="L14" i="14" s="1"/>
  <c r="W36" i="11" s="1"/>
  <c r="L12" i="13"/>
  <c r="L12" i="14" s="1"/>
  <c r="W34" i="11" s="1"/>
  <c r="AC23" i="13"/>
  <c r="AC23" i="14"/>
  <c r="W37" i="11" l="1"/>
  <c r="AB37" i="11" s="1"/>
  <c r="W38" i="11"/>
  <c r="AB38" i="11" s="1"/>
  <c r="W33" i="11"/>
  <c r="AB33" i="11" s="1"/>
  <c r="V36" i="11"/>
  <c r="AA36" i="11" s="1"/>
  <c r="AA33" i="11"/>
  <c r="V34" i="11"/>
  <c r="AA34" i="11" s="1"/>
  <c r="W35" i="11"/>
  <c r="AB35" i="11" s="1"/>
  <c r="AB36" i="11"/>
  <c r="AB34" i="11"/>
  <c r="AA37" i="11"/>
  <c r="K15" i="13"/>
  <c r="K16" i="13"/>
  <c r="AA38" i="11"/>
  <c r="K14" i="13"/>
  <c r="AA35" i="11"/>
  <c r="K13" i="13"/>
  <c r="K12" i="13"/>
  <c r="K11" i="13"/>
  <c r="W40" i="11" l="1"/>
  <c r="W41" i="11" s="1"/>
  <c r="V40" i="11"/>
  <c r="J18" i="13" l="1"/>
  <c r="J18" i="14"/>
  <c r="V42" i="11"/>
  <c r="I20" i="13" s="1"/>
  <c r="V41" i="11"/>
  <c r="I19" i="13" s="1"/>
  <c r="I18" i="13"/>
  <c r="I18" i="14"/>
  <c r="J19" i="14"/>
  <c r="J19" i="13"/>
  <c r="I19" i="14" l="1"/>
  <c r="I20"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Florina</author>
  </authors>
  <commentList>
    <comment ref="A18" authorId="0" shapeId="0" xr:uid="{00000000-0006-0000-0000-000001000000}">
      <text>
        <r>
          <rPr>
            <sz val="10"/>
            <color indexed="81"/>
            <rFont val="Arial"/>
            <family val="2"/>
          </rPr>
          <t>für Urkundenaustellung relevant</t>
        </r>
      </text>
    </comment>
    <comment ref="A20" authorId="0" shapeId="0" xr:uid="{00000000-0006-0000-0000-000002000000}">
      <text>
        <r>
          <rPr>
            <sz val="10"/>
            <color indexed="81"/>
            <rFont val="Arial"/>
            <family val="2"/>
          </rPr>
          <t>für Urkundenaustellung relevant</t>
        </r>
      </text>
    </comment>
    <comment ref="H31" authorId="0" shapeId="0" xr:uid="{00000000-0006-0000-0000-000003000000}">
      <text>
        <r>
          <rPr>
            <sz val="9"/>
            <color indexed="81"/>
            <rFont val="Arial"/>
            <family val="2"/>
          </rPr>
          <t>Die Angaben beziehen sich auf das Datenjahr =&gt; gültiger Erhebungsbogen ist das darauffolgende Auditjahr; sofern nicht für das komplette Kalenderjahr die Benennung als Darmoperateur für ein bestimmtes Darmkrebszentrum gegeben war, ist Einzelnachweisverfahren (Variante 2 ) erforderlich</t>
        </r>
      </text>
    </comment>
    <comment ref="H33" authorId="0" shapeId="0" xr:uid="{00000000-0006-0000-0000-000004000000}">
      <text>
        <r>
          <rPr>
            <sz val="9"/>
            <color indexed="81"/>
            <rFont val="Arial"/>
            <family val="2"/>
          </rPr>
          <t>Für Variante 2 bitte auch Tabellenblätter OP-Auflistung Kolon und
OP-Auflistung Rektum bearbeiten.</t>
        </r>
      </text>
    </comment>
    <comment ref="H34" authorId="0" shapeId="0" xr:uid="{00000000-0006-0000-0000-000005000000}">
      <text>
        <r>
          <rPr>
            <sz val="9"/>
            <color indexed="81"/>
            <rFont val="Arial"/>
            <family val="2"/>
          </rPr>
          <t>Für Variante 2 bitte auch Tabellenblätter OP-Auflistung Kolon und
OP-Auflistung Rektum bearbeiten.</t>
        </r>
      </text>
    </comment>
    <comment ref="H35" authorId="0" shapeId="0" xr:uid="{00000000-0006-0000-0000-000006000000}">
      <text>
        <r>
          <rPr>
            <sz val="9"/>
            <color indexed="81"/>
            <rFont val="Arial"/>
            <family val="2"/>
          </rPr>
          <t>Für Variante 2 bitte auch Tabellenblätter OP-Auflistung Kolon und
OP-Auflistung Rektum bearbeiten.</t>
        </r>
      </text>
    </comment>
    <comment ref="H36" authorId="0" shapeId="0" xr:uid="{00000000-0006-0000-0000-000007000000}">
      <text>
        <r>
          <rPr>
            <sz val="9"/>
            <color indexed="81"/>
            <rFont val="Arial"/>
            <family val="2"/>
          </rPr>
          <t>Für Variante 2 bitte auch Tabellenblätter OP-Auflistung Kolon und
OP-Auflistung Rektum bearbeiten.</t>
        </r>
      </text>
    </comment>
    <comment ref="H37" authorId="0" shapeId="0" xr:uid="{00000000-0006-0000-0000-000008000000}">
      <text>
        <r>
          <rPr>
            <sz val="9"/>
            <color indexed="81"/>
            <rFont val="Arial"/>
            <family val="2"/>
          </rPr>
          <t>Für Variante 2 bitte auch Tabellenblätter OP-Auflistung Kolon und
OP-Auflistung Rektum bearbeiten.</t>
        </r>
      </text>
    </comment>
    <comment ref="H38" authorId="0" shapeId="0" xr:uid="{00000000-0006-0000-0000-000009000000}">
      <text>
        <r>
          <rPr>
            <sz val="9"/>
            <color indexed="81"/>
            <rFont val="Arial"/>
            <family val="2"/>
          </rPr>
          <t>Für Variante 2 bitte auch Tabellenblätter OP-Auflistung Kolon und
OP-Auflistung Rektum bearbeiten.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<sst xmlns="http://schemas.openxmlformats.org/spreadsheetml/2006/main" count="2456" uniqueCount="1685">
  <si>
    <t>Klinikum Gütersloh</t>
  </si>
  <si>
    <t>Darmkrebszentrum Erlangen</t>
  </si>
  <si>
    <t>Darmkrebszentrum Franziskus-Hospital Harderberg</t>
  </si>
  <si>
    <t>Darmkrebszentrum am Krankenhaus Martha-Maria Nürnberg</t>
  </si>
  <si>
    <t>Interdisziplinäres Darmkrebszentrum am Kantonsspital Baden</t>
  </si>
  <si>
    <t>Kantonsspital Baden</t>
  </si>
  <si>
    <t>Schweiz</t>
  </si>
  <si>
    <t>Österreich</t>
  </si>
  <si>
    <t>Darmkrebszentrum am Diakonissenkrankenhaus Dresden</t>
  </si>
  <si>
    <t>Diakonissenkrankenhaus Dresden</t>
  </si>
  <si>
    <t>Darmkrebszentrum am KRH Klinikum Siloah</t>
  </si>
  <si>
    <t>Darmkrebszentrum Fürth</t>
  </si>
  <si>
    <t>Klinikum Fürth</t>
  </si>
  <si>
    <t>Darmkrebszentrum Oldenburg, Pius-Hospital</t>
  </si>
  <si>
    <t>Darmkrebszentrum Klinikum Robert Koch Gehrden</t>
  </si>
  <si>
    <t>Darmkrebszentrum Universitätsklinikum Mannheim</t>
  </si>
  <si>
    <t>Universitätsmedizin Mannheim (UMM)</t>
  </si>
  <si>
    <t>Universitäres Darmkrebszentrum Jena</t>
  </si>
  <si>
    <t>Darmkrebszentrum Klinikum Chemnitz</t>
  </si>
  <si>
    <t>Darmkrebszentrum Bundeswehrkrankenhaus Ulm</t>
  </si>
  <si>
    <t>Bundeswehrkrankenhaus Ulm</t>
  </si>
  <si>
    <t>Darmkrebszentrum Dresden-Friedrichstadt</t>
  </si>
  <si>
    <t>Darmkrebszentrum EVK Düsseldorf</t>
  </si>
  <si>
    <t>Evangelisches Krankenhaus Düsseldorf</t>
  </si>
  <si>
    <t>Darmkrebszentrum Kliniken Essen-Mitte</t>
  </si>
  <si>
    <t>Darmkrebszentrum Kempten-Allgäu</t>
  </si>
  <si>
    <t>Darmkrebszentrum am Luzerner Kantonsspital</t>
  </si>
  <si>
    <t>Darmkrebszentrum Berlin-Buch</t>
  </si>
  <si>
    <t>Darmkrebszentrum Itzehoe</t>
  </si>
  <si>
    <t>Darmkrebszentrum Winsen</t>
  </si>
  <si>
    <t>Darmkrebszentrum am Krankenhaus Porz am Rhein</t>
  </si>
  <si>
    <t>Darmkrebszentrum Kulmbach</t>
  </si>
  <si>
    <t>Klinikum Kulmbach</t>
  </si>
  <si>
    <t>Darmkrebszentrum am Johanna-Etienne-Krankenhaus Rhein-Kreis Neuss</t>
  </si>
  <si>
    <t>Darmkrebszentrum UKSH Kiel</t>
  </si>
  <si>
    <t>Darmkrebszentrum Frankfurt Höchst</t>
  </si>
  <si>
    <t>Klinikum Frankfurt Höchst</t>
  </si>
  <si>
    <t>Darmkrebszentrum am Westküstenklinikum Heide</t>
  </si>
  <si>
    <t>Westküstenklinikum Heide</t>
  </si>
  <si>
    <t>Darmkrebszentrum Krankenhaus der Barmherzigen Brüder St. Veit an der Glan</t>
  </si>
  <si>
    <t>Darmkrebszentrum Franziskus Hospital Bielefeld</t>
  </si>
  <si>
    <t>Darmkrebszentrum Klinikum Südstadt Rostock</t>
  </si>
  <si>
    <t>Klinikum Südstadt Rostock</t>
  </si>
  <si>
    <t>Darmkrebszentrum Gera</t>
  </si>
  <si>
    <t>Nicht gelistet</t>
  </si>
  <si>
    <t>Variante 1</t>
  </si>
  <si>
    <t>Kolon</t>
  </si>
  <si>
    <t>Geb.-Datum Patient </t>
  </si>
  <si>
    <t>Erstoperateur</t>
  </si>
  <si>
    <t>Ort</t>
  </si>
  <si>
    <t>Verfahrensvarianten</t>
  </si>
  <si>
    <t>Variante 2</t>
  </si>
  <si>
    <t>Benannter Darmoperateur</t>
  </si>
  <si>
    <t>Ja</t>
  </si>
  <si>
    <t>Nein</t>
  </si>
  <si>
    <t>Bearbeitung erforderlich:</t>
  </si>
  <si>
    <t>Operateur</t>
  </si>
  <si>
    <t>Zweitoperateur</t>
  </si>
  <si>
    <t>Prüfung Vollständigkeit</t>
  </si>
  <si>
    <t>Darmkrebszentrum Biberach</t>
  </si>
  <si>
    <t>Darmzentrum Klinikum Bayreuth</t>
  </si>
  <si>
    <t>Bochum</t>
  </si>
  <si>
    <t>Dortmund</t>
  </si>
  <si>
    <t>Castrop-Rauxel</t>
  </si>
  <si>
    <t>Ulm</t>
  </si>
  <si>
    <t>Ansbach</t>
  </si>
  <si>
    <t>Mönchengladbach</t>
  </si>
  <si>
    <t>Fulda</t>
  </si>
  <si>
    <t>Westerstede</t>
  </si>
  <si>
    <t>Amberg</t>
  </si>
  <si>
    <t>Chemnitz</t>
  </si>
  <si>
    <t>Nürnberg</t>
  </si>
  <si>
    <t>Wetzlar</t>
  </si>
  <si>
    <t>Bad Soden am Taunus</t>
  </si>
  <si>
    <t>Siegen</t>
  </si>
  <si>
    <t>Essen</t>
  </si>
  <si>
    <t>Mainz</t>
  </si>
  <si>
    <t>Bünde</t>
  </si>
  <si>
    <t>Halle (Saale)</t>
  </si>
  <si>
    <t>Traunstein</t>
  </si>
  <si>
    <t>Leipzig</t>
  </si>
  <si>
    <t>Borna</t>
  </si>
  <si>
    <t>Köln</t>
  </si>
  <si>
    <t>Neumarkt in der Oberpfalz</t>
  </si>
  <si>
    <t>Detmold</t>
  </si>
  <si>
    <t>Heilbronn</t>
  </si>
  <si>
    <t>Hildesheim</t>
  </si>
  <si>
    <t>Landshut</t>
  </si>
  <si>
    <t>Olpe</t>
  </si>
  <si>
    <t>Frankfurt am Main</t>
  </si>
  <si>
    <t>Offenbach am Main</t>
  </si>
  <si>
    <t>Stade</t>
  </si>
  <si>
    <t>Coburg</t>
  </si>
  <si>
    <t>Speyer</t>
  </si>
  <si>
    <t>München</t>
  </si>
  <si>
    <t>Bad Mergentheim</t>
  </si>
  <si>
    <t>Magdeburg</t>
  </si>
  <si>
    <t>Böblingen</t>
  </si>
  <si>
    <t>Offenburg</t>
  </si>
  <si>
    <t>Singen (Hohentwiel)</t>
  </si>
  <si>
    <t>Bocholt</t>
  </si>
  <si>
    <t>Recklinghausen</t>
  </si>
  <si>
    <t>Freiburg im Breisgau</t>
  </si>
  <si>
    <t>Rosenheim</t>
  </si>
  <si>
    <t>Schweinfurt</t>
  </si>
  <si>
    <t>Stuttgart</t>
  </si>
  <si>
    <t>Dachau</t>
  </si>
  <si>
    <t>Meiningen</t>
  </si>
  <si>
    <t>Deggendorf</t>
  </si>
  <si>
    <t>Villingen-Schwenningen</t>
  </si>
  <si>
    <t>Bad Kreuznach</t>
  </si>
  <si>
    <t>Reutlingen</t>
  </si>
  <si>
    <t>Passau</t>
  </si>
  <si>
    <t>Aschaffenburg</t>
  </si>
  <si>
    <t>Quedlinburg</t>
  </si>
  <si>
    <t>Duisburg</t>
  </si>
  <si>
    <t>Hannover</t>
  </si>
  <si>
    <t>Straubing</t>
  </si>
  <si>
    <t>Düsseldorf</t>
  </si>
  <si>
    <t>Herford</t>
  </si>
  <si>
    <t>Mülheim an der Ruhr</t>
  </si>
  <si>
    <t>Würzburg</t>
  </si>
  <si>
    <t>Memmingen</t>
  </si>
  <si>
    <t>Regensburg</t>
  </si>
  <si>
    <t>Esslingen am Neckar</t>
  </si>
  <si>
    <t>Ludwigsburg</t>
  </si>
  <si>
    <t>Wiesbaden</t>
  </si>
  <si>
    <t>Suhl</t>
  </si>
  <si>
    <t>Trier</t>
  </si>
  <si>
    <t>Gelnhausen</t>
  </si>
  <si>
    <t>Hanau</t>
  </si>
  <si>
    <t>Nürtingen</t>
  </si>
  <si>
    <t>Kassel</t>
  </si>
  <si>
    <t>Münster</t>
  </si>
  <si>
    <t>Greifswald</t>
  </si>
  <si>
    <t>Neustadt an der Weinstraße</t>
  </si>
  <si>
    <t>Wesseling</t>
  </si>
  <si>
    <t>Pinneberg</t>
  </si>
  <si>
    <t>Darmstadt</t>
  </si>
  <si>
    <t>Moers</t>
  </si>
  <si>
    <t>Paderborn</t>
  </si>
  <si>
    <t>Marburg</t>
  </si>
  <si>
    <t>Wuppertal</t>
  </si>
  <si>
    <t>Potsdam</t>
  </si>
  <si>
    <t>Tübingen</t>
  </si>
  <si>
    <t>Wesel</t>
  </si>
  <si>
    <t>Warendorf</t>
  </si>
  <si>
    <t>Kaufbeuren</t>
  </si>
  <si>
    <t>Bonn</t>
  </si>
  <si>
    <t>Witten</t>
  </si>
  <si>
    <t>Ludwigshafen am Rhein</t>
  </si>
  <si>
    <t>Datteln</t>
  </si>
  <si>
    <t>Ravensburg</t>
  </si>
  <si>
    <t>Ingolstadt</t>
  </si>
  <si>
    <t>Solingen</t>
  </si>
  <si>
    <t>Bruchsal</t>
  </si>
  <si>
    <t>Göppingen</t>
  </si>
  <si>
    <t>Weiden in der Oberpfalz</t>
  </si>
  <si>
    <t>Herne, Stadt</t>
  </si>
  <si>
    <t>Buchholz in der Nordheide</t>
  </si>
  <si>
    <t>Siegburg</t>
  </si>
  <si>
    <t>Zwickau</t>
  </si>
  <si>
    <t>Lüneburg</t>
  </si>
  <si>
    <t>Brandenburg an der Havel</t>
  </si>
  <si>
    <t>Augsburg</t>
  </si>
  <si>
    <t>Karlsruhe</t>
  </si>
  <si>
    <t>Hamm</t>
  </si>
  <si>
    <t>Osnabrück</t>
  </si>
  <si>
    <t>Mannheim</t>
  </si>
  <si>
    <t>Bamberg</t>
  </si>
  <si>
    <t>Baden-Baden</t>
  </si>
  <si>
    <t>Minden</t>
  </si>
  <si>
    <t>Rotenburg (Wümme)</t>
  </si>
  <si>
    <t>Gütersloh</t>
  </si>
  <si>
    <t>Erlangen</t>
  </si>
  <si>
    <t>Georgsmarienhütte</t>
  </si>
  <si>
    <t>Baden</t>
  </si>
  <si>
    <t>Linz</t>
  </si>
  <si>
    <t>Dresden</t>
  </si>
  <si>
    <t>Fürth</t>
  </si>
  <si>
    <t>Oldenburg</t>
  </si>
  <si>
    <t>Gehrden</t>
  </si>
  <si>
    <t>Pforzheim</t>
  </si>
  <si>
    <t>Rendsburg</t>
  </si>
  <si>
    <t>Hagen</t>
  </si>
  <si>
    <t>Rostock</t>
  </si>
  <si>
    <t>Stendal</t>
  </si>
  <si>
    <t>Kempten (Allgäu)</t>
  </si>
  <si>
    <t>Itzehoe</t>
  </si>
  <si>
    <t>Winsen (Luhe)</t>
  </si>
  <si>
    <t>Kulmbach</t>
  </si>
  <si>
    <t>Neuss</t>
  </si>
  <si>
    <t>Kiel</t>
  </si>
  <si>
    <t>Schwerin</t>
  </si>
  <si>
    <t>Celle</t>
  </si>
  <si>
    <t>Flensburg</t>
  </si>
  <si>
    <t>Heide</t>
  </si>
  <si>
    <t>St. Veit an der Glan</t>
  </si>
  <si>
    <t>Biberach an der Riß</t>
  </si>
  <si>
    <t>Bayreuth</t>
  </si>
  <si>
    <t>Bielefeld</t>
  </si>
  <si>
    <t>Gera</t>
  </si>
  <si>
    <t>Leere Zellen</t>
  </si>
  <si>
    <t>Bearbeitung Zeile</t>
  </si>
  <si>
    <t>Rektum</t>
  </si>
  <si>
    <t>OP-Datum Jahr</t>
  </si>
  <si>
    <t>Nr.</t>
  </si>
  <si>
    <r>
      <rPr>
        <b/>
        <sz val="11"/>
        <color indexed="8"/>
        <rFont val="Arial"/>
        <family val="2"/>
      </rPr>
      <t xml:space="preserve">Anlage </t>
    </r>
    <r>
      <rPr>
        <b/>
        <sz val="10"/>
        <color indexed="8"/>
        <rFont val="Arial"/>
        <family val="2"/>
      </rPr>
      <t>- Tabellarische OP-Auflistung; Art der OP: KOLON</t>
    </r>
  </si>
  <si>
    <r>
      <rPr>
        <b/>
        <sz val="11"/>
        <color indexed="8"/>
        <rFont val="Arial"/>
        <family val="2"/>
      </rPr>
      <t xml:space="preserve">Anlage </t>
    </r>
    <r>
      <rPr>
        <b/>
        <sz val="10"/>
        <color indexed="8"/>
        <rFont val="Arial"/>
        <family val="2"/>
      </rPr>
      <t>- Tabellarische OP-Auflistung; Art der OP: REKTUM</t>
    </r>
  </si>
  <si>
    <t>DKG-ZERT</t>
  </si>
  <si>
    <t>OP Bericht liegt vor</t>
  </si>
  <si>
    <t>Verkettet</t>
  </si>
  <si>
    <t>Prüfung Plausibilität</t>
  </si>
  <si>
    <t xml:space="preserve">OP-Bericht liegt vor </t>
  </si>
  <si>
    <t>DKG Zert</t>
  </si>
  <si>
    <t>Dupl. OP-Datum</t>
  </si>
  <si>
    <t xml:space="preserve">Dupl. Geb.-Datum Pat. </t>
  </si>
  <si>
    <t xml:space="preserve">Fehlende Expertise:  </t>
  </si>
  <si>
    <t xml:space="preserve">Gesamt:  </t>
  </si>
  <si>
    <t>Land</t>
  </si>
  <si>
    <t>Deutschland</t>
  </si>
  <si>
    <t>X</t>
  </si>
  <si>
    <t>VAR 1</t>
  </si>
  <si>
    <t>Plausibilität prüfen</t>
  </si>
  <si>
    <t>Bitte Zentrum auswählen</t>
  </si>
  <si>
    <t>Plausibilität Begründung</t>
  </si>
  <si>
    <t xml:space="preserve"> Vorname:</t>
  </si>
  <si>
    <t xml:space="preserve">                       Fehlende Expertise:  </t>
  </si>
  <si>
    <t xml:space="preserve">                       Gesamt:  </t>
  </si>
  <si>
    <t>Zentrumsauswahl</t>
  </si>
  <si>
    <t xml:space="preserve">Klinikum mit Ortsangabe </t>
  </si>
  <si>
    <t>Afghanistan</t>
  </si>
  <si>
    <t>Ägypten</t>
  </si>
  <si>
    <t>Åland</t>
  </si>
  <si>
    <t>Albanien</t>
  </si>
  <si>
    <t>Algerien</t>
  </si>
  <si>
    <t>Amerikanische Jungferninseln</t>
  </si>
  <si>
    <t>Amerikanisch-Samoa</t>
  </si>
  <si>
    <t>Andorra</t>
  </si>
  <si>
    <t>Angola</t>
  </si>
  <si>
    <t>Anguilla</t>
  </si>
  <si>
    <t>Antarktika</t>
  </si>
  <si>
    <t>Antigua und Barbuda</t>
  </si>
  <si>
    <t>Äquatorialguinea</t>
  </si>
  <si>
    <t>Argentinien</t>
  </si>
  <si>
    <t>Armenien</t>
  </si>
  <si>
    <t>Aruba</t>
  </si>
  <si>
    <t>Aserbaidschan</t>
  </si>
  <si>
    <t>Äthiopien</t>
  </si>
  <si>
    <t>Australien</t>
  </si>
  <si>
    <t>Bahamas</t>
  </si>
  <si>
    <t>Bahrain</t>
  </si>
  <si>
    <t>Bangladesch</t>
  </si>
  <si>
    <t>Bassas da India</t>
  </si>
  <si>
    <t>Belarus</t>
  </si>
  <si>
    <t>Belgien</t>
  </si>
  <si>
    <t>Belize</t>
  </si>
  <si>
    <t>Benin</t>
  </si>
  <si>
    <t>Bermuda</t>
  </si>
  <si>
    <t>Bhutan</t>
  </si>
  <si>
    <t>Bolivien</t>
  </si>
  <si>
    <t>Bosnien und Herzegowina</t>
  </si>
  <si>
    <t>Botsuana</t>
  </si>
  <si>
    <t>Bouvetinsel</t>
  </si>
  <si>
    <t>Brasilien</t>
  </si>
  <si>
    <t>Britische Jungferninseln</t>
  </si>
  <si>
    <t>Britisches Territorium im Indischen Ozean</t>
  </si>
  <si>
    <t>Brunei Darussalam</t>
  </si>
  <si>
    <t>Bulgarien</t>
  </si>
  <si>
    <t>Burkina Faso</t>
  </si>
  <si>
    <t>Burundi</t>
  </si>
  <si>
    <t>Chile</t>
  </si>
  <si>
    <t>China</t>
  </si>
  <si>
    <t>Clipperton</t>
  </si>
  <si>
    <t>Cookinseln</t>
  </si>
  <si>
    <t>Costa Rica</t>
  </si>
  <si>
    <t>Côte d´Ivoire</t>
  </si>
  <si>
    <t>Dänemark</t>
  </si>
  <si>
    <t>Dominica</t>
  </si>
  <si>
    <t>Dominikanische Republik</t>
  </si>
  <si>
    <t>Dschibuti</t>
  </si>
  <si>
    <t>Ecuador</t>
  </si>
  <si>
    <t>El Salvador</t>
  </si>
  <si>
    <t>Eritrea</t>
  </si>
  <si>
    <t>Estland</t>
  </si>
  <si>
    <t>Europa</t>
  </si>
  <si>
    <t>Falklandinseln</t>
  </si>
  <si>
    <t>Färöer</t>
  </si>
  <si>
    <t>Fidschi</t>
  </si>
  <si>
    <t>Finnland</t>
  </si>
  <si>
    <t>France, Metropolitan</t>
  </si>
  <si>
    <t>Frankreich</t>
  </si>
  <si>
    <t>Französische Süd- und Antarktisgebiete</t>
  </si>
  <si>
    <t>Französisch-Guayana</t>
  </si>
  <si>
    <t>Französisch-Polynesien</t>
  </si>
  <si>
    <t>Gabun</t>
  </si>
  <si>
    <t>Gambia</t>
  </si>
  <si>
    <t>Gazastreifen</t>
  </si>
  <si>
    <t>Georgien</t>
  </si>
  <si>
    <t>Ghana</t>
  </si>
  <si>
    <t>Gibraltar</t>
  </si>
  <si>
    <t>Glorieuses</t>
  </si>
  <si>
    <t>Grenada</t>
  </si>
  <si>
    <t>Griechenland</t>
  </si>
  <si>
    <t>Grönland</t>
  </si>
  <si>
    <t>Großbritannien</t>
  </si>
  <si>
    <t>Guadeloupe</t>
  </si>
  <si>
    <t>Guam</t>
  </si>
  <si>
    <t>Guatemala</t>
  </si>
  <si>
    <t>Guernsey</t>
  </si>
  <si>
    <t>Guinea</t>
  </si>
  <si>
    <t>Guinea-Bissau</t>
  </si>
  <si>
    <t>Guyana</t>
  </si>
  <si>
    <t>Haiti</t>
  </si>
  <si>
    <t>Heard und McDonaldinseln</t>
  </si>
  <si>
    <t>Honduras</t>
  </si>
  <si>
    <t>Hongkong</t>
  </si>
  <si>
    <t>Indien</t>
  </si>
  <si>
    <t>Indonesien</t>
  </si>
  <si>
    <t>Insel Man</t>
  </si>
  <si>
    <t>Irak</t>
  </si>
  <si>
    <t>Iran</t>
  </si>
  <si>
    <t>Irland</t>
  </si>
  <si>
    <t>Island</t>
  </si>
  <si>
    <t>Israel</t>
  </si>
  <si>
    <t>Italien</t>
  </si>
  <si>
    <t>Jamaika</t>
  </si>
  <si>
    <t>Japan</t>
  </si>
  <si>
    <t>Jemen</t>
  </si>
  <si>
    <t>Jersey</t>
  </si>
  <si>
    <t>Jordanien</t>
  </si>
  <si>
    <t>Juan de Nova</t>
  </si>
  <si>
    <t>Kaimaninseln</t>
  </si>
  <si>
    <t>Kambodscha</t>
  </si>
  <si>
    <t>Kamerun</t>
  </si>
  <si>
    <t>Kanada</t>
  </si>
  <si>
    <t>Kap Verde</t>
  </si>
  <si>
    <t>Kasachstan</t>
  </si>
  <si>
    <t>Katar</t>
  </si>
  <si>
    <t>Kenia</t>
  </si>
  <si>
    <t>Kirgisistan</t>
  </si>
  <si>
    <t>Kiribati</t>
  </si>
  <si>
    <t>Kleinere Amerikanische Überseeinseln</t>
  </si>
  <si>
    <t>Kokosinseln (Keelinginseln)</t>
  </si>
  <si>
    <t>Kolumbien</t>
  </si>
  <si>
    <t>Komoren</t>
  </si>
  <si>
    <t>Kongo</t>
  </si>
  <si>
    <t>Kongo, Demokratische Republik</t>
  </si>
  <si>
    <t>Korea, Demokratische Volksrepublik</t>
  </si>
  <si>
    <t>Korea, Republik</t>
  </si>
  <si>
    <t>Kroatien</t>
  </si>
  <si>
    <t>Kuba</t>
  </si>
  <si>
    <t>Kuwait</t>
  </si>
  <si>
    <t>Laos</t>
  </si>
  <si>
    <t>Lesotho</t>
  </si>
  <si>
    <t>Lettland</t>
  </si>
  <si>
    <t>Libanon</t>
  </si>
  <si>
    <t>Liberia</t>
  </si>
  <si>
    <t>Libyen</t>
  </si>
  <si>
    <t>Liechtenstein</t>
  </si>
  <si>
    <t>Litauen</t>
  </si>
  <si>
    <t>Luxemburg</t>
  </si>
  <si>
    <t>Macau</t>
  </si>
  <si>
    <t>Madagaskar</t>
  </si>
  <si>
    <t>Malawi</t>
  </si>
  <si>
    <t>Malaysia</t>
  </si>
  <si>
    <t>Malediven</t>
  </si>
  <si>
    <t>Mali</t>
  </si>
  <si>
    <t>Malta</t>
  </si>
  <si>
    <t>Marokko</t>
  </si>
  <si>
    <t>Marshallinseln</t>
  </si>
  <si>
    <t>Martinique</t>
  </si>
  <si>
    <t>Mauretanien</t>
  </si>
  <si>
    <t>Mauritius</t>
  </si>
  <si>
    <t>Mayotte</t>
  </si>
  <si>
    <t>Mazedonien</t>
  </si>
  <si>
    <t>Mexiko</t>
  </si>
  <si>
    <t>Mikronesien</t>
  </si>
  <si>
    <t>Moldau</t>
  </si>
  <si>
    <t>Monaco</t>
  </si>
  <si>
    <t>Mongolei</t>
  </si>
  <si>
    <t>Montenegro</t>
  </si>
  <si>
    <t>Montserrat</t>
  </si>
  <si>
    <t>Mosambik</t>
  </si>
  <si>
    <t>Myanmar</t>
  </si>
  <si>
    <t>Namibia</t>
  </si>
  <si>
    <t>Nauru</t>
  </si>
  <si>
    <t>Nepal</t>
  </si>
  <si>
    <t>Neukaledonien</t>
  </si>
  <si>
    <t>Neuseeland</t>
  </si>
  <si>
    <t>Nicaragua</t>
  </si>
  <si>
    <t>Niederlande</t>
  </si>
  <si>
    <t>Niederländische Antillen</t>
  </si>
  <si>
    <t>Niger</t>
  </si>
  <si>
    <t>Nigeria</t>
  </si>
  <si>
    <t>Niue</t>
  </si>
  <si>
    <t>Nördliche Marianen</t>
  </si>
  <si>
    <t>Norfolkinsel</t>
  </si>
  <si>
    <t>Norwegen</t>
  </si>
  <si>
    <t>Oman</t>
  </si>
  <si>
    <t>Pakistan</t>
  </si>
  <si>
    <t>Palau</t>
  </si>
  <si>
    <t>Panama</t>
  </si>
  <si>
    <t>Papua-Neuguinea</t>
  </si>
  <si>
    <t>Paraguay</t>
  </si>
  <si>
    <t>Peru</t>
  </si>
  <si>
    <t>Philippinen</t>
  </si>
  <si>
    <t>Pitcairninseln</t>
  </si>
  <si>
    <t>Polen</t>
  </si>
  <si>
    <t>Portugal</t>
  </si>
  <si>
    <t>Puerto Rico</t>
  </si>
  <si>
    <t>Réunion</t>
  </si>
  <si>
    <t>Ruanda</t>
  </si>
  <si>
    <t>Rumänien</t>
  </si>
  <si>
    <t>Russische Föderation</t>
  </si>
  <si>
    <t>Saint-Martin</t>
  </si>
  <si>
    <t>Salomonen</t>
  </si>
  <si>
    <t>Sambia</t>
  </si>
  <si>
    <t>Samoa</t>
  </si>
  <si>
    <t>San Marino</t>
  </si>
  <si>
    <t>São Tomé und Príncipe</t>
  </si>
  <si>
    <t>Saudi-Arabien</t>
  </si>
  <si>
    <t>Schweden</t>
  </si>
  <si>
    <t>Senegal</t>
  </si>
  <si>
    <t>Serbien</t>
  </si>
  <si>
    <t>Serbien und Montenegro</t>
  </si>
  <si>
    <t>Seychellen</t>
  </si>
  <si>
    <t>Sierra Leone</t>
  </si>
  <si>
    <t>Simbabwe</t>
  </si>
  <si>
    <t>Singapur</t>
  </si>
  <si>
    <t>Slowakei</t>
  </si>
  <si>
    <t>Slowenien</t>
  </si>
  <si>
    <t>Somalia</t>
  </si>
  <si>
    <t>Spanien</t>
  </si>
  <si>
    <t>Spitzbergen</t>
  </si>
  <si>
    <t>Sri Lanka</t>
  </si>
  <si>
    <t>St. Barthélemy</t>
  </si>
  <si>
    <t>St. Helena, Ascension und Tristan da Cunha</t>
  </si>
  <si>
    <t>St. Kitts und Nevis</t>
  </si>
  <si>
    <t>St. Lucia</t>
  </si>
  <si>
    <t>St. Pierre und Miquelon</t>
  </si>
  <si>
    <t>St. Vincent und die Grenadinen</t>
  </si>
  <si>
    <t>Südafrika</t>
  </si>
  <si>
    <t>Sudan</t>
  </si>
  <si>
    <t>Südgeorgien und die Südlichen Sandwichinseln</t>
  </si>
  <si>
    <t>Suriname</t>
  </si>
  <si>
    <t>Swasiland</t>
  </si>
  <si>
    <t>Syrien</t>
  </si>
  <si>
    <t>Tadschikistan</t>
  </si>
  <si>
    <t>Taiwan</t>
  </si>
  <si>
    <t>Tansania</t>
  </si>
  <si>
    <t>Thailand</t>
  </si>
  <si>
    <t>Timor-Leste</t>
  </si>
  <si>
    <t>Togo</t>
  </si>
  <si>
    <t>Tokelau</t>
  </si>
  <si>
    <t>Tonga</t>
  </si>
  <si>
    <t>Trinidad und Tobago</t>
  </si>
  <si>
    <t>Tromelin</t>
  </si>
  <si>
    <t>Tschad</t>
  </si>
  <si>
    <t>Tschechische Republik</t>
  </si>
  <si>
    <t>Tunesien</t>
  </si>
  <si>
    <t>Türkei</t>
  </si>
  <si>
    <t>Turkmenistan</t>
  </si>
  <si>
    <t>Turks- und Caicosinseln</t>
  </si>
  <si>
    <t>Tuvalu</t>
  </si>
  <si>
    <t>Uganda</t>
  </si>
  <si>
    <t>Ukraine</t>
  </si>
  <si>
    <t>Ungarn</t>
  </si>
  <si>
    <t>Uruguay</t>
  </si>
  <si>
    <t>Usbekistan</t>
  </si>
  <si>
    <t>Vanuatu</t>
  </si>
  <si>
    <t>Vatikanstadt</t>
  </si>
  <si>
    <t>Venezuela</t>
  </si>
  <si>
    <t>Vereinigte Arabische Emirate</t>
  </si>
  <si>
    <t>Vereinigte Staaten</t>
  </si>
  <si>
    <t>Vietnam</t>
  </si>
  <si>
    <t>Wallis und Futuna</t>
  </si>
  <si>
    <t>Weihnachtsinsel</t>
  </si>
  <si>
    <t>Westjordanland</t>
  </si>
  <si>
    <t>Westsahara</t>
  </si>
  <si>
    <t>Zentralafrikanische Republik</t>
  </si>
  <si>
    <t>Zypern</t>
  </si>
  <si>
    <t>GebLand</t>
  </si>
  <si>
    <t>Geb.-Land:</t>
  </si>
  <si>
    <t>Die Urkunde Senior-Darmoperateur kann u.a. aberkannt werden, wenn z.B.
• die im Antrag gemachten Angaben sich als nicht korrekt erweisen
• über 2 Jahre keine aktive Darm-OP-Tätigkeit mehr ausgeführt wird
• gerichtliche Verurteilungen in Bezug auf die Tätigkeit als Mediziner ausgesprochen werden
• die Gebühren für den Senior-Darmoperateur nicht entrichtet werden
• sonstige Gründe vorliegen, die dem Anspruch an Darmoperateure widersprechen
Über die Aberkennung der Urkunde entscheidet der Ausschuss Zertifikatserteilung bzw. weiterführende Gremien der Deutschen Krebsgesellschaft.</t>
  </si>
  <si>
    <t>Anerkennung von Ausbildungsoperationen</t>
  </si>
  <si>
    <t>Gesamtübersicht operative Expertise</t>
  </si>
  <si>
    <t>Qualitativer Anspruch
an OP</t>
  </si>
  <si>
    <t>Anerkennung innerhalb
OP-Team</t>
  </si>
  <si>
    <t>D-89231 Neu-Ulm</t>
  </si>
  <si>
    <t xml:space="preserve">                                 </t>
  </si>
  <si>
    <t xml:space="preserve">Zulassung neuer Darmoperateur
In den letzten 3 Jahren kumulativ mind. 
30 Kolon- und mind. 20 Rektumkarzinome (Nachweis anhand OP-Berichte). </t>
  </si>
  <si>
    <t>Bitte Unplausibilität Verdopplung Geb.-Datum Patient begründen:</t>
  </si>
  <si>
    <t xml:space="preserve">Qualifikationsvoraussetzungen erfüllt:  </t>
  </si>
  <si>
    <t>Str./Nr.:</t>
  </si>
  <si>
    <t>Jeder Eingriff kann nur einem benannten Darmoperateur zugeordnet werden (Situation: Operation wird von 2 benannten Darmoperateuren durchgeführt).</t>
  </si>
  <si>
    <t>OP-Datum
Kolon</t>
  </si>
  <si>
    <t>OP-Datum
Rektum</t>
  </si>
  <si>
    <t>Gartenstraße 24</t>
  </si>
  <si>
    <t>Erstelldatum:</t>
  </si>
  <si>
    <t>Erstanerkennung</t>
  </si>
  <si>
    <t>Aufrechterhaltung</t>
  </si>
  <si>
    <t>Darmoperateur</t>
  </si>
  <si>
    <t>Aberkennung der Urkunde “Senior-Darmoperateur“</t>
  </si>
  <si>
    <t>Verfahren Qualifikationsbewertung</t>
  </si>
  <si>
    <t>Gültigkeit Urkunde / Gebühren</t>
  </si>
  <si>
    <t>Reg.-Nr.</t>
  </si>
  <si>
    <t>Zentrum</t>
  </si>
  <si>
    <t>Einrichtung 1</t>
  </si>
  <si>
    <t>Bundesland</t>
  </si>
  <si>
    <t/>
  </si>
  <si>
    <t>Darmzentrum Ruhr</t>
  </si>
  <si>
    <t>Nordrhein-Westfalen</t>
  </si>
  <si>
    <t>Interdisziplinäres Darmzentrum Ulm</t>
  </si>
  <si>
    <t>Universitätsklinikum Ulm</t>
  </si>
  <si>
    <t>Baden-Württemberg</t>
  </si>
  <si>
    <t>Charité - Campus Virchow-Klinikum</t>
  </si>
  <si>
    <t>Berlin</t>
  </si>
  <si>
    <t>Charité - Campus Benjamin-Franklin</t>
  </si>
  <si>
    <t>Darmzentrum Westmittelfranken</t>
  </si>
  <si>
    <t>Bayern</t>
  </si>
  <si>
    <t>Darmzentrum Dortmund</t>
  </si>
  <si>
    <t>Darmzentrum Klinikum Fulda</t>
  </si>
  <si>
    <t>Hessen</t>
  </si>
  <si>
    <t>Sachsen</t>
  </si>
  <si>
    <t>Niedersachsen</t>
  </si>
  <si>
    <t>Klinikum St. Marien Amberg</t>
  </si>
  <si>
    <t>Klinikum Nürnberg</t>
  </si>
  <si>
    <t>Mittelhessisches Darmzentrum Wetzlar</t>
  </si>
  <si>
    <t>Darmzentrum Main-Taunus</t>
  </si>
  <si>
    <t>-----</t>
  </si>
  <si>
    <t>Rheinland-Pfalz</t>
  </si>
  <si>
    <t>Darmzentrum Ostwestfalen-Lippe</t>
  </si>
  <si>
    <t>Darmzentrum Halle</t>
  </si>
  <si>
    <t>Sachsen-Anhalt</t>
  </si>
  <si>
    <t>Darmzentrum Chiemgau am Klinikum Traunstein</t>
  </si>
  <si>
    <t>Saarland</t>
  </si>
  <si>
    <t>Darmzentrum Neumarkt</t>
  </si>
  <si>
    <t>Darmzentrum am Ev. Diakonissenkrankenhaus Leipzig</t>
  </si>
  <si>
    <t>Darmzentrum Lippe</t>
  </si>
  <si>
    <t>Darmzentrum Heilbronn-Franken</t>
  </si>
  <si>
    <t>Thüringen</t>
  </si>
  <si>
    <t>Hamburg</t>
  </si>
  <si>
    <t>Darmzentrum Hildesheim</t>
  </si>
  <si>
    <t>Darmzentrum Region Landshut</t>
  </si>
  <si>
    <t>Klinikum Landshut</t>
  </si>
  <si>
    <t>Darmzentrum Olpe - Südwestfalen</t>
  </si>
  <si>
    <t>Darmzentrum Berlin Treptow - Köpenick</t>
  </si>
  <si>
    <t>Offenbacher DarmCentrum</t>
  </si>
  <si>
    <t>Darmzentrum Elbe-Weser</t>
  </si>
  <si>
    <t>Elbe Klinikum Stade</t>
  </si>
  <si>
    <t>Darmzentrum Speyer</t>
  </si>
  <si>
    <t>Darmzentrum Tauber-Franken</t>
  </si>
  <si>
    <t>Darmzentrum Ortenau</t>
  </si>
  <si>
    <t>Darmzentrum Ev. Krankenhaus Bethesda</t>
  </si>
  <si>
    <t>Hegau-Bodensee-Klinikum Singen</t>
  </si>
  <si>
    <t>Darmzentrum Bocholt</t>
  </si>
  <si>
    <t>Universitätsklinikum Freiburg</t>
  </si>
  <si>
    <t>Darmzentrum Rosenheim</t>
  </si>
  <si>
    <t>Darmzentrum Schweinfurt-Mainfranken</t>
  </si>
  <si>
    <t>Darmzentrum Stuttgart am Marienhospital</t>
  </si>
  <si>
    <t>Marienhospital Stuttgart</t>
  </si>
  <si>
    <t>Darmzentrum Dachau</t>
  </si>
  <si>
    <t>Darmzentrum Südthüringen</t>
  </si>
  <si>
    <t>Darmzentrum Südwest</t>
  </si>
  <si>
    <t>Darmzentrum Reutlingen</t>
  </si>
  <si>
    <t>Darmkrebszentrum Passau</t>
  </si>
  <si>
    <t>Klinikum Passau</t>
  </si>
  <si>
    <t>Bremen</t>
  </si>
  <si>
    <t>Darmzentrum Harz</t>
  </si>
  <si>
    <t>Darmzentrum Vinzenzkrankenhaus Hannover</t>
  </si>
  <si>
    <t>Darmzentrum Straubing</t>
  </si>
  <si>
    <t>Darmzentrum Klinikum Stuttgart</t>
  </si>
  <si>
    <t>Darmzentrum Herford</t>
  </si>
  <si>
    <t>Klinikum Herford</t>
  </si>
  <si>
    <t>Darmkrebszentrum Mülheim</t>
  </si>
  <si>
    <t>Darmzentrum Memmingen</t>
  </si>
  <si>
    <t>Klinikum Memmingen</t>
  </si>
  <si>
    <t>Darmzentrum Barmherzige Brüder Regensburg</t>
  </si>
  <si>
    <t>Klinikum Ludwigsburg</t>
  </si>
  <si>
    <t>Universitätsklinikum Regensburg</t>
  </si>
  <si>
    <t>Darmzentrum der Deutschen Krebsgesellschaft Suhl</t>
  </si>
  <si>
    <t>Darmzentrum am Krankenhaus der Barmherzigen Brüder Trier</t>
  </si>
  <si>
    <t>Universitäres Darmkrebszentrum Frankfurt</t>
  </si>
  <si>
    <t>Darmzentrum Nürtingen</t>
  </si>
  <si>
    <t>Darmzentrum Klinikum Kassel</t>
  </si>
  <si>
    <t>Darmzentrum Klinikum Mutterhaus der Borromäerinnen Trier</t>
  </si>
  <si>
    <t>Universitätsmedizin Greifswald</t>
  </si>
  <si>
    <t>Mecklenburg-Vorpommern</t>
  </si>
  <si>
    <t>Darmzentrum Köln Nord-West</t>
  </si>
  <si>
    <t>Interdisziplinäres Darmzentrum Barmbek</t>
  </si>
  <si>
    <t>Darmzentrum Frankfurt Nordwest</t>
  </si>
  <si>
    <t>Darmzentrum Rhein-Erft</t>
  </si>
  <si>
    <t>Dreifaltigkeits-Krankenhaus Wesseling</t>
  </si>
  <si>
    <t>Darmzentrum Pinneberg</t>
  </si>
  <si>
    <t>Schleswig-Holstein</t>
  </si>
  <si>
    <t>Darmzentrum an der Maria-Theresia-Klinik München</t>
  </si>
  <si>
    <t>Maria-Theresia-Klinik München</t>
  </si>
  <si>
    <t>Darmzentrum Bethanien Moers</t>
  </si>
  <si>
    <t>Vincenz-Darmzentrum Paderborn</t>
  </si>
  <si>
    <t>Darmzentrum Klinikum Dortmund</t>
  </si>
  <si>
    <t>Darmzentrum am St. Franziskus-Hospital Münster</t>
  </si>
  <si>
    <t>Darmzentrum Klinikum Ernst von Bergmann Potsdam</t>
  </si>
  <si>
    <t>Brandenburg</t>
  </si>
  <si>
    <t>Darmzentrum am Evangelischen Krankenhaus Wesel</t>
  </si>
  <si>
    <t>Darmzentrum Warendorf</t>
  </si>
  <si>
    <t>Darmzentrum Juliusspital Würzburg</t>
  </si>
  <si>
    <t>Darmkrebszentrum am St. Bernward Krankenhaus Hildesheim</t>
  </si>
  <si>
    <t>Darmzentrum Oberhavel</t>
  </si>
  <si>
    <t>Darmzentrum Köln am Evangelischen Krankenhaus Kalk</t>
  </si>
  <si>
    <t>Darmzentrum Johanniter Krankenhaus Bonn</t>
  </si>
  <si>
    <t>Darmzentrum Zollernalb</t>
  </si>
  <si>
    <t>Darmkrebszentrum St. Josef Regensburg</t>
  </si>
  <si>
    <t>Darmzentrum im Evangelischen Waldkrankenhaus Spandau</t>
  </si>
  <si>
    <t>Darmzentrum Rheinpfalz am Klinikum der Stadt Ludwigshafen</t>
  </si>
  <si>
    <t>Darmkrebszentrum Datteln</t>
  </si>
  <si>
    <t>St. Vincenz-Krankenhaus Datteln</t>
  </si>
  <si>
    <t>Darmzentrum Ravensburg</t>
  </si>
  <si>
    <t>Darmkrebszentrum Bad Homburg Hochtaunus-Kliniken</t>
  </si>
  <si>
    <t>Darmkrebszentrum Ingolstadt</t>
  </si>
  <si>
    <t>Darmkrebszentrum Klinikum Solingen</t>
  </si>
  <si>
    <t>Darmkrebszentrum Bruchsal</t>
  </si>
  <si>
    <t>Fürst-Stirum-Klinik Bruchsal</t>
  </si>
  <si>
    <t>Darmkrebszentrum Nordoberpfalz</t>
  </si>
  <si>
    <t>Darmkrebszentrum St. Anna Hospital Herne</t>
  </si>
  <si>
    <t>Darmkrebszentrum Buchholz</t>
  </si>
  <si>
    <t>Krankenhaus Buchholz</t>
  </si>
  <si>
    <t>Darmkrebszentrum HELIOS Klinikum Siegburg</t>
  </si>
  <si>
    <t>HELIOS Klinikum Siegburg</t>
  </si>
  <si>
    <t>Darmkrebszentrum am Heinrich-Braun-Klinikum Zwickau</t>
  </si>
  <si>
    <t>Darmkrebszentrum Lüneburg</t>
  </si>
  <si>
    <t>Darmkrebszentrum Sana Klinikum Lichtenberg</t>
  </si>
  <si>
    <t>Sana Klinikum Lichtenberg</t>
  </si>
  <si>
    <t>Darmzentrum Städtisches Klinikum Karlsruhe</t>
  </si>
  <si>
    <t>Städtisches Klinikum Karlsruhe</t>
  </si>
  <si>
    <t>Darmzentrum Bethanien Frankfurt am Main</t>
  </si>
  <si>
    <t>Darmkrebszentrum am Krankenhaus Martha-Maria Halle-Dölau</t>
  </si>
  <si>
    <t>Krankenhaus Martha-Maria Halle-Dölau</t>
  </si>
  <si>
    <t>Evangelisches Krankenhaus Herne</t>
  </si>
  <si>
    <t>Darmkrebszentrum am Marienhospital Osnabrück</t>
  </si>
  <si>
    <t>Interdisziplinäres Darmkrebszentrum Düsseldorf Kaiserswerth</t>
  </si>
  <si>
    <t>Darmkrebszentrum Bamberg</t>
  </si>
  <si>
    <t>Darmkrebszentrum Klinikum Osnabrück</t>
  </si>
  <si>
    <t>Klinikum Osnabrück</t>
  </si>
  <si>
    <t>Darmkrebszentrum Park-Klinik Weißensee Berlin</t>
  </si>
  <si>
    <t>Darmkrebs-Zentrum Gütersloh</t>
  </si>
  <si>
    <t>Antrag Anerkennung / Registrierung “Senior-Darmoperateur“</t>
  </si>
  <si>
    <r>
      <t xml:space="preserve">Anerkennung von Operationen - Definition Primärfall 
</t>
    </r>
    <r>
      <rPr>
        <sz val="9"/>
        <color indexed="8"/>
        <rFont val="Arial"/>
        <family val="2"/>
      </rPr>
      <t>(siehe EB)</t>
    </r>
  </si>
  <si>
    <t>Darmoperateure in Ausbildung müssen bei ihren Tätigkeiten als Erstoperateur die Beteiligung eines (Senior-) Darmoperateurs als Zweitoperateur verbindlich nachweisen. Nur in diesem Fall kann in einem DKG-zertifizierten Darmkrebszentrum die Operation als Expertise sowohl für den Erst- als auch Zweitoperateur gezählt werden. Für Darmoperateure in Ausbildung werden nur OP’s als Erstoperateur angerechnet.</t>
  </si>
  <si>
    <t>Das Verfahren für die Qualifikationsbewertung wird durch die Zertifizierungskommission bestimmt. Die Qualifikationsbewertung erfolgt auf Basis der vom Antragsteller gemachten Angaben und den im OnkoZert-Audit erlangten Ergebnissen (incl. Angaben im DZ-Erhebungsbogen). Ausdrücklich wird die Möglichkeit vorgesehen, die Antragsangaben stichprobenartig im Rahmen der Audits durch die Fachexperten zu überprüfen.</t>
  </si>
  <si>
    <t>Antrag Senior-Darmoperateur</t>
  </si>
  <si>
    <t>Hiermit bestätige ich die Korrektheit der in diesem Antrag gemachten Angaben. In dem Merkblatt  „Anerkennung / Registrierung Senior-Darmoperateur“ sind weitergehende Informationen / Vorgaben enthalten, die mit der Unterzeichnung  des Antrags bestätigt bzw. anerkannt werden (z.B. Anerkennung innerhalb eines Zentrums, Kriterien Aufrechterhaltung, Gebühren).</t>
  </si>
  <si>
    <t>OnkoZert GmbH</t>
  </si>
  <si>
    <t>Darmkrebszentrum am Kantonsspital Aarau</t>
  </si>
  <si>
    <t>Aarau</t>
  </si>
  <si>
    <t>Kantonsspital Aarau</t>
  </si>
  <si>
    <t>ANregiomed Klinikum Ansbach</t>
  </si>
  <si>
    <t>Bad Homburg</t>
  </si>
  <si>
    <t>Caritas-Krankenhaus Bad Mergentheim</t>
  </si>
  <si>
    <t>Darmkrebszentrum Klinikum Mittelbaden Baden-Baden Balg</t>
  </si>
  <si>
    <t>Darmkrebszentrum Böblingen</t>
  </si>
  <si>
    <t>Darmkrebszentrum Leipziger Land</t>
  </si>
  <si>
    <t>Darmkrebszentrum Braunschweig</t>
  </si>
  <si>
    <t>Braunschweig</t>
  </si>
  <si>
    <t>Städtisches Klinikum Braunschweig</t>
  </si>
  <si>
    <t>Darmzentrum Bremen West</t>
  </si>
  <si>
    <t>Darmkrebszentrum Bremen-Mitte</t>
  </si>
  <si>
    <t>Darmkrebszentrum St. Joseph-Stift Bremen</t>
  </si>
  <si>
    <t>St. Joseph-Stift Bremen</t>
  </si>
  <si>
    <t>Darmkrebszentrum Celle</t>
  </si>
  <si>
    <t>Coesfeld</t>
  </si>
  <si>
    <t>DONAUISAR Klinikum Deggendorf</t>
  </si>
  <si>
    <t>DarmkrebsZentrum am Marien Hospital Düsseldorf</t>
  </si>
  <si>
    <t>Marien Hospital Düsseldorf</t>
  </si>
  <si>
    <t>Darmkrebszentrum Flensburg</t>
  </si>
  <si>
    <t>Darmzentrum des Tumorzentrums Freiburg - CCCF</t>
  </si>
  <si>
    <t>Darmkrebszentrum Klinikum Friedrichshafen</t>
  </si>
  <si>
    <t>Friedrichshafen</t>
  </si>
  <si>
    <t>Klinikum Friedrichshafen</t>
  </si>
  <si>
    <t>SRH Wald-Klinikum Gera</t>
  </si>
  <si>
    <t>Darmkrebszentrum am Universitätsklinikum Hamburg - Eppendorf</t>
  </si>
  <si>
    <t>Darmkrebszentrum St. Barbara-Klinik Hamm</t>
  </si>
  <si>
    <t>Darmzentrum Klinikum Hanau</t>
  </si>
  <si>
    <t>Klinikum Hanau</t>
  </si>
  <si>
    <t>Vinzenzkrankenhaus Hannover</t>
  </si>
  <si>
    <t>Hof</t>
  </si>
  <si>
    <t>Sana Klinikum Hof</t>
  </si>
  <si>
    <t>Klinikum Ingolstadt</t>
  </si>
  <si>
    <t>Klinikum Itzehoe</t>
  </si>
  <si>
    <t>Darmkrebszentrum Kaufbeuren</t>
  </si>
  <si>
    <t>Darmkrebszentrum am Städtischen Krankenhaus Kiel</t>
  </si>
  <si>
    <t>Städtisches Krankenhaus Kiel</t>
  </si>
  <si>
    <t>Koblenz</t>
  </si>
  <si>
    <t>Darmkrebszentrum Krankenhaus Landshut-Achdorf</t>
  </si>
  <si>
    <t>Krankenhaus Landshut-Achdorf</t>
  </si>
  <si>
    <t>Ev. Diakonissenkrankenhaus Leipzig</t>
  </si>
  <si>
    <t>Leipziger Darmzentrum am HELIOS Park-Klinikum</t>
  </si>
  <si>
    <t>HELIOS Park-Klinikum Leipzig</t>
  </si>
  <si>
    <t>Darmkrebszentrum am Klinikum St. Georg Leipzig</t>
  </si>
  <si>
    <t>Klinikum St. Georg Leipzig</t>
  </si>
  <si>
    <t>Lübeck</t>
  </si>
  <si>
    <t>Klinikum Magdeburg</t>
  </si>
  <si>
    <t xml:space="preserve">Darmkrebszentrum der Universitätsmedizin Mainz </t>
  </si>
  <si>
    <t>Darmzentrum Marburg im Comprehensive Cancer Center (CCC) Marburg</t>
  </si>
  <si>
    <t>Darmzentrum der Kliniken Maria Hilf GmbH Mönchengladbach</t>
  </si>
  <si>
    <t>Darmkrebszentrum Ruit</t>
  </si>
  <si>
    <t>Ostfildern</t>
  </si>
  <si>
    <t>Darmkrebszentrum HELIOS Klinikum Pforzheim</t>
  </si>
  <si>
    <t>HELIOS Klinikum Pforzheim</t>
  </si>
  <si>
    <t>RoMed Klinikum Rosenheim</t>
  </si>
  <si>
    <t>Darmkrebszentrum der Universitätsmedizin Rostock</t>
  </si>
  <si>
    <t>Universitätsmedizin Rostock</t>
  </si>
  <si>
    <t>Darmkrebszentrum am AGAPLESION DIAKONIEKLINIKUM ROTENBURG</t>
  </si>
  <si>
    <t>Darmkrebszentrum Hansestadt Stendal</t>
  </si>
  <si>
    <t>Klinikum St. Elisabeth Straubing</t>
  </si>
  <si>
    <t>Evangelisches Krankenhaus Wesel</t>
  </si>
  <si>
    <t>Ammerland-Klinik Westerstede</t>
  </si>
  <si>
    <t>Darmtumorzentrum Winterthur</t>
  </si>
  <si>
    <t>Winterthur</t>
  </si>
  <si>
    <t>Kantonsspital Winterthur</t>
  </si>
  <si>
    <t>Darmkrebszentrum Witten</t>
  </si>
  <si>
    <t>Darmkrebszentrum des Universitätsklinikums Würzburg</t>
  </si>
  <si>
    <t>Darmkrebszentrum Triemli</t>
  </si>
  <si>
    <t>Zürich</t>
  </si>
  <si>
    <t>Marien Darmkrebszentrum Siegen</t>
  </si>
  <si>
    <t>Darmzentrum Worms</t>
  </si>
  <si>
    <t>Klinikum Worms</t>
  </si>
  <si>
    <t>Darmzentrum am AGAPLESION Elisabethenstift Darmstadt</t>
  </si>
  <si>
    <t>Klinikum Dortmund</t>
  </si>
  <si>
    <t>St. Franziskus-Hospital Münster</t>
  </si>
  <si>
    <t>Darmkrebszentrum im Zentrum für Gastrointestinale Onkologie Tübingen</t>
  </si>
  <si>
    <t>Marien Hospital Witten</t>
  </si>
  <si>
    <t>Darmkrebszentrum Kaiserslautern am Westpfalz-Klinikum</t>
  </si>
  <si>
    <t>Darmzentrum Berlin I Westend</t>
  </si>
  <si>
    <t>darmzentrum west-brandenburg</t>
  </si>
  <si>
    <t>Darmkrebszentrum Diakovere Henriettenstift Hannover</t>
  </si>
  <si>
    <t>Darmkrebszentrum Sankt Gertrauden-Krankenhaus, Berlin</t>
  </si>
  <si>
    <t>Klinikum Bayreuth</t>
  </si>
  <si>
    <t>UniversitätsSpital Zürich</t>
  </si>
  <si>
    <t>Darmkrebszentrum am Krankenhaus St. Joseph-Stift Dresden</t>
  </si>
  <si>
    <t>Darmkrebszentrum Kemperhof Koblenz</t>
  </si>
  <si>
    <t>Darmkrebszentrum Neumünster</t>
  </si>
  <si>
    <t>Neumünster</t>
  </si>
  <si>
    <t>Göttingen</t>
  </si>
  <si>
    <t>Darmkrebszentrum St. Claraspital Basel</t>
  </si>
  <si>
    <t>Basel</t>
  </si>
  <si>
    <t>St. Claraspital Basel</t>
  </si>
  <si>
    <t>Darmkrebszentrum am HEH Braunschweig</t>
  </si>
  <si>
    <t>Darmkrebszentrum Winnenden</t>
  </si>
  <si>
    <t>Winnenden</t>
  </si>
  <si>
    <t>Rems-Murr-Klinikum Winnenden</t>
  </si>
  <si>
    <t>Darmkrebszentrum Klinikum Wolfsburg</t>
  </si>
  <si>
    <t>Wolfsburg</t>
  </si>
  <si>
    <t>Klinikum Wolfsburg</t>
  </si>
  <si>
    <t>Darmkrebszentrum am CaritasKlinikum Saarbrücken St. Theresia</t>
  </si>
  <si>
    <t>Saarbrücken</t>
  </si>
  <si>
    <t>Darmkrebszentrum Medizinische Hochschule Hannover</t>
  </si>
  <si>
    <t>Medizinische Hochschule Hannover</t>
  </si>
  <si>
    <t>Darmkrebszentrum am Dietrich-Bonhoeffer-Klinikum Neubrandenburg</t>
  </si>
  <si>
    <t>Neubrandenburg</t>
  </si>
  <si>
    <t>Gießen</t>
  </si>
  <si>
    <t>Darmkrebszentrum am HELIOS Klinikum Krefeld</t>
  </si>
  <si>
    <t>Krefeld</t>
  </si>
  <si>
    <t>HELIOS Klinikum Krefeld</t>
  </si>
  <si>
    <t>Worms</t>
  </si>
  <si>
    <t>Bad Salzungen</t>
  </si>
  <si>
    <t>Franziskus Hospital Bielefeld</t>
  </si>
  <si>
    <t>Helios Amper–Klinikum Dachau</t>
  </si>
  <si>
    <t>Darmzentrum am DONAUISAR Klinikum Deggendorf</t>
  </si>
  <si>
    <t>Klinikum Esslingen</t>
  </si>
  <si>
    <t>Darmkrebszentrum am Universitätsklinikum Gießen</t>
  </si>
  <si>
    <t>HELIOS Darmkrebszentrum Gifhorn</t>
  </si>
  <si>
    <t>Gifhorn</t>
  </si>
  <si>
    <t>KRH Klinikum Siloah</t>
  </si>
  <si>
    <t>Darmkrebszentrum Agatharied</t>
  </si>
  <si>
    <t>Hausham</t>
  </si>
  <si>
    <t>Kaiserslautern</t>
  </si>
  <si>
    <t>Klinikum Kassel</t>
  </si>
  <si>
    <t>Darmkrebszentrum am Universitätsklinikum Leipzig</t>
  </si>
  <si>
    <t>Darmkrebszentrum Baselland KSBL Liestal</t>
  </si>
  <si>
    <t>Liestal</t>
  </si>
  <si>
    <t>Kantonsspital Baselland - Liestal</t>
  </si>
  <si>
    <t>Städtisches Klinikum Lüneburg</t>
  </si>
  <si>
    <t>Luzern 16</t>
  </si>
  <si>
    <t>Hufeland Darmkrebszentrum Mühlhausen</t>
  </si>
  <si>
    <t>Mühlhausen/Thüringen</t>
  </si>
  <si>
    <t>medius KLINIK NÜRTINGEN</t>
  </si>
  <si>
    <t>medius KLINIK OSTFILDERN-RUIT</t>
  </si>
  <si>
    <t>Rheine</t>
  </si>
  <si>
    <t>Darmkrebszentrum St. Marienhospital Vechta</t>
  </si>
  <si>
    <t>Vechta</t>
  </si>
  <si>
    <t>St. Marienhospital Vechta</t>
  </si>
  <si>
    <t>Darmkrebszentrum am St. Josefs-Hospital Wiesbaden</t>
  </si>
  <si>
    <t>St. Josefs-Hospital Wiesbaden</t>
  </si>
  <si>
    <t>Darmtumorzentrum am Cancer Center UniversitätsSpital Zürich</t>
  </si>
  <si>
    <t>Auswahl Variante</t>
  </si>
  <si>
    <t>Einzelnachweisverfahren</t>
  </si>
  <si>
    <t>Laut OP-Einzelauflistung</t>
  </si>
  <si>
    <t>Einzelnachweis
verfahren</t>
  </si>
  <si>
    <t>ja</t>
  </si>
  <si>
    <t>nein</t>
  </si>
  <si>
    <t xml:space="preserve"> </t>
  </si>
  <si>
    <t>Erstantrag:</t>
  </si>
  <si>
    <t>Verlängerung:</t>
  </si>
  <si>
    <t>Aktive OP-Tätigkeit Kolon/Rektum</t>
  </si>
  <si>
    <t>Es besteht ein aktives Beschäftigungsverhältnis, das eine "aktive OP-Tätigkeit Kolon/Rektum“ gemäß Definition „Merkblatt Darmoperateur“ vorsieht:</t>
  </si>
  <si>
    <r>
      <t xml:space="preserve">Senior-Darmoperateur
</t>
    </r>
    <r>
      <rPr>
        <b/>
        <sz val="9"/>
        <color indexed="8"/>
        <rFont val="Arial"/>
        <family val="2"/>
      </rPr>
      <t xml:space="preserve">
</t>
    </r>
  </si>
  <si>
    <r>
      <rPr>
        <vertAlign val="superscript"/>
        <sz val="8"/>
        <color indexed="8"/>
        <rFont val="Arial"/>
        <family val="2"/>
      </rPr>
      <t>1)</t>
    </r>
    <r>
      <rPr>
        <sz val="8"/>
        <color indexed="8"/>
        <rFont val="Arial"/>
        <family val="2"/>
      </rPr>
      <t xml:space="preserve">  Aktive OP-Tätigkeit
Kolon/Rektum</t>
    </r>
  </si>
  <si>
    <t>Interdisziplinäres Darmkrebszentrum im Charité Comprehensive Cancer Center</t>
  </si>
  <si>
    <t>Darmkrebszentrum Klinikum Nürnberg</t>
  </si>
  <si>
    <t>Darmkrebszentrum am Alfried Krupp Krankenhaus Rüttenscheid</t>
  </si>
  <si>
    <t>Interdisziplinäres Darmkrebszentrum Neustadt a.d. Weinstraße</t>
  </si>
  <si>
    <t>Helios Universitätsklinikum Wuppertal</t>
  </si>
  <si>
    <t>Jena</t>
  </si>
  <si>
    <t>Helios Klinikum Berlin-Buch</t>
  </si>
  <si>
    <t>Darmkrebszentrum Helios Kliniken Schwerin</t>
  </si>
  <si>
    <t>Helios Kliniken Schwerin</t>
  </si>
  <si>
    <t>Universitätsklinikum Magdeburg</t>
  </si>
  <si>
    <t>Darmkrebszentrum der Universitätsmedizin Göttingen</t>
  </si>
  <si>
    <t>Darmkrebszentrum Städtische Kliniken Mönchengladbach</t>
  </si>
  <si>
    <t>Darmkrebszentrum Klinik Hirslanden Zürich</t>
  </si>
  <si>
    <t>Klinik Hirslanden Zürich</t>
  </si>
  <si>
    <t>Darmkrebszentrum Asklepios Klinik Lich</t>
  </si>
  <si>
    <t>Lich</t>
  </si>
  <si>
    <t>HELIOS Darmkrebszentrum Gotha</t>
  </si>
  <si>
    <t>Gotha</t>
  </si>
  <si>
    <t>Darmkrebszentrum Saalfeld</t>
  </si>
  <si>
    <t>Saalfeld/Saale</t>
  </si>
  <si>
    <t>Interdisziplinäres Darmkrebszentrum Vivantes Klinikum Neukölln</t>
  </si>
  <si>
    <t>Vivantes Klinikum Neukölln</t>
  </si>
  <si>
    <r>
      <t>Benennung "Senior-Darmoperateur" innerhalb eines Zentrums</t>
    </r>
    <r>
      <rPr>
        <sz val="9"/>
        <color indexed="8"/>
        <rFont val="Arial"/>
        <family val="2"/>
      </rPr>
      <t xml:space="preserve">
Der Senior-Darmoperateur stellt eine optionale Möglichkeit für die Anerkennung als Darmoperateur dar, begleitet mit der Zielsetzung, die Ausbildung / Rotation von Darmoperateuren zu fördern. 
Pro Darmkrebszentrum kann max. 1 Senior-Darmoperateur durch das Zentrum benannt werden. Sofern ein Zentrum über mehrere qualifizierte Senior-Darmoperateure verfügt, entscheidet das  Zentrum, wen es aus diesem Kreise als Senior-Darmoperateur benennt. Bei mehrstandortigen Darmkrebszentren kann ebenfalls nur 1 Senior-Darmoperateur benannt werden. Mit der im Antrag enthaltenen Qualifikationsbewertung erfolgt somit keine automatische Benennung als Senior-Darmoperateur in dem Zentrum.
Die Benennung eines Senior-Darmoperateurs ist keine Voraussetzung für die Zertifizierung als Darmkrebszentrum. Ein Wechsel in der Benennung ist im Jahresrhythmus oder unterjährig bei Ausscheiden des bisher benannten Senior-Darmoperateurs möglich. 
Mit dem "Antrag Senior-Darmoperateur" werden die grundsätzlichen Qualifikationsanforderungen betrachtet.</t>
    </r>
  </si>
  <si>
    <r>
      <t>• Aktive OP-Tätigkeit</t>
    </r>
    <r>
      <rPr>
        <vertAlign val="superscript"/>
        <sz val="9"/>
        <color indexed="8"/>
        <rFont val="Arial"/>
        <family val="2"/>
      </rPr>
      <t>1)</t>
    </r>
    <r>
      <rPr>
        <sz val="9"/>
        <color indexed="8"/>
        <rFont val="Arial"/>
        <family val="2"/>
      </rPr>
      <t xml:space="preserve"> Kolon/Rektum
• Mind. 45 Kolon- und 30 Rektumkarzinome in den letzten 5 Kalenderjahren.
</t>
    </r>
  </si>
  <si>
    <r>
      <t>• Aktive OP-Tätigkeit</t>
    </r>
    <r>
      <rPr>
        <vertAlign val="superscript"/>
        <sz val="9"/>
        <color indexed="8"/>
        <rFont val="Arial"/>
        <family val="2"/>
      </rPr>
      <t>1)</t>
    </r>
    <r>
      <rPr>
        <sz val="9"/>
        <color indexed="8"/>
        <rFont val="Arial"/>
        <family val="2"/>
      </rPr>
      <t xml:space="preserve"> Kolon/Rektum
• Anforderungen identisch "Erstanerkennung 
  Senior-Darmoperateur"
• Expertise Darm-OP’s ist aufzuzeigen 
• Gültigkeitsdauer Urkunde 5 Jahre
</t>
    </r>
  </si>
  <si>
    <t xml:space="preserve">Es muss ein Beschäftigungsverhältnis bestehen, das eine regelmäßige operative Tätigkeit als Darmoperateur ermöglicht und auch vorsieht. Falls ein solches Beschäftigungsverhältnis aktuell aufgrund besonderer Umstände nicht vorliegt, kann eine Sonderbewertung beantragt werden (gesonderte Stellungnahme erforderlich). Wenn in den letzten 3 Jahren keine operative Tätigkeit im Rahmen des kolorektalen Karzinoms wahrgenommen wurde, ist eine Verlängerung der Urkunden nicht möglich. 
Sofern im aktuellen Kalenderjahr keine Darm-OP’s angegeben sind, ist dies gesondert zu kommentieren (Stellungnahme, aus der hervorgeht, dass das Kriterium „Aktive OP-Tätigkeit Kolon/Rektum“ erfüllt ist). 
</t>
  </si>
  <si>
    <t>Es werden nur Operationen angerechnet, die der Primärfalldefinition des aktuell gültigen Erhebungsbogens entsprechen. 
• Maligne Diagnose (Adenokarzinom) muss vorliegen
• Anforderungen Tumorkonferenz, Tumordokumentation und Nachsorge sind in vollem Umfang gültig
• Maligne Erstdiagnose Rektum (bis 16 cm ab Anokutanlinie) / Kolon
• Resezierende operative Versorgung (nur AP Anlage ist nicht ausreichend)
• Zählzeitpunkt: Datum operative Tumorentfernung
• Die vollständige „Definition Primärfall“ ist dem aktuellen Erhebungsbogen zu entnehmen (gültige Version Erhebungsbogen = Datum Einreichung Antrag)</t>
  </si>
  <si>
    <t xml:space="preserve">Die operative Expertise ist in einem qualitätsgesicherten Umfeld, ähnlich dem eines zertifizierten Darmkrebszentrums, nachzuweisen. Von Bedeutung hierbei sind insbesondere die leitlinienkonforme Therapieausrichtung sowie das Erreichen operativer Kennzahlenwerte gemäß Datenblatt. Operationen, die nicht in diesem Umfeld erfolgen bzw. dem geforderten Standard genügen, dürfen nicht angegeben werden. </t>
  </si>
  <si>
    <r>
      <t xml:space="preserve">Bearbeitung nur erforderlich bei Variante 2 (Einzelnachweisverfahren). Eine Bewertung bzw. Zählung ist nur möglich, wenn die Liste elektronisch bearbeitet und jede Zeile vollständig ausgefüllt ist. Es dürfen nur Operationen </t>
    </r>
    <r>
      <rPr>
        <sz val="9"/>
        <color indexed="8"/>
        <rFont val="Arial"/>
        <family val="2"/>
      </rPr>
      <t>aufgeführt werden, die der Primärfalldefinition des aktuell gültigen Erhebungsbogens entsprechen (siehe auch Merkblatt).</t>
    </r>
  </si>
  <si>
    <t>Bearbeitung nur erforderlich bei Variante 2 (Einzelnachweisverfahren). Eine Bewertung bzw. Zählung ist nur möglich, wenn die Liste elektronisch bearbeitet und jede Zeile vollständig ausgefüllt ist. Es dürfen nur Operationen aufgeführt werden, die der Primärfalldefinition des aktuell gültigen Erhebungsbogens entsprechen (siehe auch Merkblatt).</t>
  </si>
  <si>
    <t>pro Kalenderjahr mind. 15 Kolon- und 
10 Rektumkarzinome</t>
  </si>
  <si>
    <t>Privatanschrift:</t>
  </si>
  <si>
    <t xml:space="preserve">Anrede: </t>
  </si>
  <si>
    <t>Name:</t>
  </si>
  <si>
    <t>Tel.-Nr.:</t>
  </si>
  <si>
    <t xml:space="preserve">      PLZ:</t>
  </si>
  <si>
    <t xml:space="preserve">     E-Mail:</t>
  </si>
  <si>
    <t>Derzeitiges Klinikum:</t>
  </si>
  <si>
    <t xml:space="preserve">            Qualifikationsvoraussetzungen erfüllt:  </t>
  </si>
  <si>
    <t>Barbados</t>
  </si>
  <si>
    <r>
      <t>Gesamtübersicht operative Expertise</t>
    </r>
    <r>
      <rPr>
        <sz val="9"/>
        <color indexed="8"/>
        <rFont val="Arial"/>
        <family val="2"/>
      </rPr>
      <t xml:space="preserve"> </t>
    </r>
    <r>
      <rPr>
        <sz val="8"/>
        <color rgb="FFFF0000"/>
        <rFont val="Arial"/>
        <family val="2"/>
      </rPr>
      <t>(Hinweise zum Ausfüllen der Tabelle entnehmen Sie den unten aufgeführten Anmerkungen.)</t>
    </r>
  </si>
  <si>
    <t xml:space="preserve">
</t>
  </si>
  <si>
    <t>(zwischen Erstelldatum und Einreichung des Antrags ist ein maximaler Zeitraum von 3 Monaten möglich)</t>
  </si>
  <si>
    <t xml:space="preserve">                       Geb.-Ort:   </t>
  </si>
  <si>
    <t xml:space="preserve">                Geb.-Datum:   </t>
  </si>
  <si>
    <t>Anmerkungen zu den Anerkennungsmöglichkeiten und zum Ausfüllen der Tabelle "Gesamtübersicht operative Expertise":</t>
  </si>
  <si>
    <t>Variante 2 -
Einzelnachweisverfahren:</t>
  </si>
  <si>
    <t>Kombination:</t>
  </si>
  <si>
    <t>Eine Kombination der Variante 1 und 2 ist möglich, jedoch nicht bezogen auf ein bestimmtes Kalenderjahr.</t>
  </si>
  <si>
    <t>Unabhängig vom Erstelldatum werden die letzten 5 vollständigen Kalenderjahre und zusätzlich die im aktuellen Kalenderjahr erlangte Expertise anerkannt.</t>
  </si>
  <si>
    <t>Bergisch Gladbach</t>
  </si>
  <si>
    <t>DRK Kliniken Berlin Köpenick</t>
  </si>
  <si>
    <t>Darmkrebszentrum Katholisches Krankenhaus Erfurt</t>
  </si>
  <si>
    <t>Helios Klinikum Hildesheim</t>
  </si>
  <si>
    <t>Universitätsklinikum Jena</t>
  </si>
  <si>
    <t>Darmkrebszentrum im CIO Köln</t>
  </si>
  <si>
    <t>Darmzentrum München Klinik Bogenhausen</t>
  </si>
  <si>
    <t>München Klinik Bogenhausen</t>
  </si>
  <si>
    <t>Darmzentrum München Klinik Neuperlach</t>
  </si>
  <si>
    <t>Darmkrebszentrum Nagold</t>
  </si>
  <si>
    <t>Nagold</t>
  </si>
  <si>
    <t>Darmkrebszentrum Sana Klinikum Offenbach</t>
  </si>
  <si>
    <t>Sana Klinikum Offenbach</t>
  </si>
  <si>
    <t>Darmkrebszentrum am Universitätsklinikum Regensburg</t>
  </si>
  <si>
    <t>Darmkrebszentrum am Helios Universitätsklinikum Wuppertal</t>
  </si>
  <si>
    <t>Titel:</t>
  </si>
  <si>
    <r>
      <rPr>
        <b/>
        <sz val="8"/>
        <rFont val="Arial"/>
        <family val="2"/>
      </rPr>
      <t>Bearbeitungshinweise:</t>
    </r>
    <r>
      <rPr>
        <sz val="8"/>
        <rFont val="Arial"/>
        <family val="2"/>
      </rPr>
      <t xml:space="preserve"> Die Felder stehen teilweise in Abhängigkeit zueinander. Daher ist jede Zeile vollständig von links nach rechts und fortlaufend von oben nach unten zu bearbeiten. Grau "hinterlegte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Innerhalb der vorliegenden Datei ist die Nutzung der Kopierfunktion möglich. Ansonsten gilt: die Übernahme von Daten aus anderen Dateien mit der Kopierfunktion kann zu Fehlern führen, daher sollten Zahlen und Texte manuell eingegeben werden. </t>
    </r>
  </si>
  <si>
    <r>
      <rPr>
        <b/>
        <sz val="8"/>
        <color indexed="8"/>
        <rFont val="Arial"/>
        <family val="2"/>
      </rPr>
      <t xml:space="preserve">Bearbeitungshinweise: </t>
    </r>
    <r>
      <rPr>
        <sz val="8"/>
        <color indexed="8"/>
        <rFont val="Arial"/>
        <family val="2"/>
      </rPr>
      <t xml:space="preserve">Die Felder stehen teilweise in Abhängigkeit zueinander. Daher ist jede Zeile vollständig von links nach rechts und fortlaufend von oben nach unten zu bearbeiten. Grau "hinterlegte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Innerhalb der vorliegenden Datei ist die Nutzung der Kopierfunktion möglich. Ansonsten gilt: die Übernahme von Daten aus anderen Dateien mit der Kopierfunktion kann zu Fehlern führen, daher sollten Zahlen und Texte manuell eingegeben werden. </t>
    </r>
  </si>
  <si>
    <t>Eine Anrechnung von Operationen ist auch dann möglich, wenn die geforderte Jahresexpertise von 15 Kolon- und 10 Rektum-OP’s nur in Teilen gegeben ist (Bewertungsgrundlage = 5 Jahres-Expertise). Sofern die OP-Berichte nicht verfügbar sind, ist persönliche Rücksprache mit OnkoZert zu halten.</t>
  </si>
  <si>
    <r>
      <rPr>
        <u/>
        <sz val="8"/>
        <color indexed="8"/>
        <rFont val="Arial"/>
        <family val="2"/>
      </rPr>
      <t xml:space="preserve">Bearbeitungshinweise „Gesamtübersicht operative Expertise“:
</t>
    </r>
    <r>
      <rPr>
        <sz val="8"/>
        <color indexed="8"/>
        <rFont val="Arial"/>
        <family val="2"/>
      </rPr>
      <t>Die OP-Erfahrung ist detailliert anzugeben.
Wählen Sie hierfür für das entsprechende Kalenderjahr in der 1. Spalte „Einzelnachweisverfahren“ und in der 3. Spalte „Laut OP-Einzelauflistung“ über das jeweilige Drop-Down-Feld aus.
Tragen Sie auf dem 2. Tabellenblatt „OP-Auflistung Kolon“ und auf dem 3. Tabellenblatt „OP-Auflistung Rektum“ alle operativen Eingriffe inkl. OP-Datum, Geb.-Datum Patient, Klinikum und Vorliegen des OP-Berichts einzeln ein. Die kumulierten OP-Zahlen werden automatisch in die Gesamtübersicht übertragen.</t>
    </r>
    <r>
      <rPr>
        <u/>
        <sz val="8"/>
        <color indexed="8"/>
        <rFont val="Arial"/>
        <family val="2"/>
      </rPr>
      <t xml:space="preserve">
</t>
    </r>
    <r>
      <rPr>
        <sz val="8"/>
        <color indexed="8"/>
        <rFont val="Arial"/>
        <family val="2"/>
      </rPr>
      <t xml:space="preserve">
</t>
    </r>
  </si>
  <si>
    <t xml:space="preserve">OP - Jahr </t>
  </si>
  <si>
    <t>OP - Jahr</t>
  </si>
  <si>
    <t>→ Die zugehörigen OP-Berichte müssen im Klinikum vorliegen, aber nicht mit eingereicht werden.</t>
  </si>
  <si>
    <t>Darmkrebszentrum Universitätsklinikum Augsburg</t>
  </si>
  <si>
    <t>Darmkrebszentrum im Helios Klinikum Bad Saarow</t>
  </si>
  <si>
    <t>Bad Saarow</t>
  </si>
  <si>
    <t>Darmkrebszentrum am St. Joseph Krankenhaus Berlin - Tempelhof</t>
  </si>
  <si>
    <t>DRK Kliniken Berlin Westend</t>
  </si>
  <si>
    <t>Darmkrebszentrum Helios Klinikum Emil von Behring Berlin-Zehlendorf</t>
  </si>
  <si>
    <t>Helios Klinikum Emil von Behring Berlin</t>
  </si>
  <si>
    <t>Darmkrebszentrum Waldfriede Berlin</t>
  </si>
  <si>
    <t>Darmkrebszentrum Vivantes Auguste-Viktoria-Klinikum Berlin</t>
  </si>
  <si>
    <t>Darmkrebszentrum Lindenhof Bern</t>
  </si>
  <si>
    <t>Bern</t>
  </si>
  <si>
    <t>Lindenhofspital Bern</t>
  </si>
  <si>
    <t>Darmkrebszentrum Klinikum Bielefeld Mitte</t>
  </si>
  <si>
    <t>Darmkrebszentrum Augusta Bochum</t>
  </si>
  <si>
    <t>Darmkrebszentrum Klinikum Darmstadt</t>
  </si>
  <si>
    <t>Darmkrebszentrum Dinslaken-Niederrhein</t>
  </si>
  <si>
    <t>Dinslaken</t>
  </si>
  <si>
    <t>Evangelisches Krankenhaus Dinslaken</t>
  </si>
  <si>
    <t>Darmkrebszentrum am St. Johannes Hospital Dortmund</t>
  </si>
  <si>
    <t>St. Johannes Hospital Dortmund</t>
  </si>
  <si>
    <t>Darmkrebszentrum am Nationalen Centrum für Tumorerkrankungen Dresden (NCT/UCC)</t>
  </si>
  <si>
    <t>Darmkrebszentrum Eisenach</t>
  </si>
  <si>
    <t>Eisenach</t>
  </si>
  <si>
    <t>St. Georg Klinikum Eisenach</t>
  </si>
  <si>
    <t>Erfurt</t>
  </si>
  <si>
    <t>Helios Darmzentrum Erfurt</t>
  </si>
  <si>
    <t>Helios Klinikum Erfurt</t>
  </si>
  <si>
    <t>Darmkrebszentrum Esslingen (DZE)</t>
  </si>
  <si>
    <t>Darmkrebszentrum am AGAPLESION MARKUS KRANKENHAUS Frankfurt</t>
  </si>
  <si>
    <t>Darmzentrum Friedberg - Augsburg</t>
  </si>
  <si>
    <t>Friedberg</t>
  </si>
  <si>
    <t>Krankenhaus Friedberg</t>
  </si>
  <si>
    <t>Main-Kinzig-Kliniken Gelnhausen</t>
  </si>
  <si>
    <t>Darmkrebszentrum Oberberg</t>
  </si>
  <si>
    <t>Gummersbach</t>
  </si>
  <si>
    <t>Darmkrebszentrum am Israelitischen Krankenhaus in Hamburg</t>
  </si>
  <si>
    <t>Israelitisches Krankenhaus in Hamburg</t>
  </si>
  <si>
    <t>Darmkrebszentrum Universitätsklinikum Heidelberg</t>
  </si>
  <si>
    <t>Heidelberg</t>
  </si>
  <si>
    <t>Herne</t>
  </si>
  <si>
    <t>Darmkrebszentrum Hof</t>
  </si>
  <si>
    <t>Darmkrebszentrum Köln-Hohenlind</t>
  </si>
  <si>
    <t>Darmkrebszentrum Lingen</t>
  </si>
  <si>
    <t>Lingen (Ems)</t>
  </si>
  <si>
    <t>Darm-Gesundheitszentrum im Ordensklinikum Linz</t>
  </si>
  <si>
    <t>Darmkrebszentrum am UKSH, Campus Lübeck</t>
  </si>
  <si>
    <t>Darmkrebszentrum St. Anna Luzern</t>
  </si>
  <si>
    <t>Luzern</t>
  </si>
  <si>
    <t>Hirslanden Klinik St. Anna Luzern</t>
  </si>
  <si>
    <t>Darmkrebszentrum am Klinikum Magdeburg</t>
  </si>
  <si>
    <t>Darmkrebszentrum am Marienhaus Klinikum Mainz</t>
  </si>
  <si>
    <t>Darmkrebszentrum Schön Klinik Neustadt</t>
  </si>
  <si>
    <t>Neustadt in Holstein</t>
  </si>
  <si>
    <t>Schön Klinik Neustadt</t>
  </si>
  <si>
    <t>Oranienburg</t>
  </si>
  <si>
    <t>Klinikum Oranienburg</t>
  </si>
  <si>
    <t>DarmZentrum Recklinghausen</t>
  </si>
  <si>
    <t>Darmkrebszentrum Krankenhaus Reinbek St. Adolf-Stift</t>
  </si>
  <si>
    <t>Reinbek</t>
  </si>
  <si>
    <t>Darmkrebszentrum ELBLANDKLINIKUM Riesa</t>
  </si>
  <si>
    <t>Riesa</t>
  </si>
  <si>
    <t>ELBLANDKLINIKUM Riesa</t>
  </si>
  <si>
    <t>Darmkrebszentrum Klinikum Saarbrücken</t>
  </si>
  <si>
    <t>Darmkrebszentrum Hegau-Bodensee</t>
  </si>
  <si>
    <t xml:space="preserve">Darmkrebszentrum Thun - Berner Oberland </t>
  </si>
  <si>
    <t>Thun</t>
  </si>
  <si>
    <t>Spital STS AG Thun</t>
  </si>
  <si>
    <t>Darmkrebszentrum Helios Dr. Horst Schmidt Kliniken Wiesbaden</t>
  </si>
  <si>
    <t>Darmkrebszentrum Wolfenbüttel</t>
  </si>
  <si>
    <t>Wolfenbüttel</t>
  </si>
  <si>
    <t>Städtisches Klinikum Wolfenbüttel</t>
  </si>
  <si>
    <t>Darmzentrum Aschaffenburg</t>
  </si>
  <si>
    <t>Darmkrebszentrum DRK Kliniken Berlin Mitte</t>
  </si>
  <si>
    <t>DRK Kliniken Berlin Mitte</t>
  </si>
  <si>
    <t>Darmkrebszentrum der GFO Kliniken Bonn St. Marien Hospital</t>
  </si>
  <si>
    <t>Darmkrebszentrum GFO Klinik Brühl - Marienhospital</t>
  </si>
  <si>
    <t>Brühl</t>
  </si>
  <si>
    <t>Christophorus Darmzentrum</t>
  </si>
  <si>
    <t>Darmkrebszentrum Helios St. Johannes Klinik Duisburg</t>
  </si>
  <si>
    <t>Helios St. Johannes Klinik Duisburg</t>
  </si>
  <si>
    <t>Darmzentrum Main-Kinzig-Kliniken Gelnhausen</t>
  </si>
  <si>
    <t>Alexianer Darmkrebszentrum Krefeld</t>
  </si>
  <si>
    <t>Darmkrebszentrum St. Elisabeth-Krankenhaus Leipzig</t>
  </si>
  <si>
    <t>St. Elisabeth-Krankenhaus Leipzig</t>
  </si>
  <si>
    <t>Darmkrebszentrum Klinikum Leverkusen</t>
  </si>
  <si>
    <t>Leverkusen</t>
  </si>
  <si>
    <t>Klinikum Leverkusen</t>
  </si>
  <si>
    <t>Lugano</t>
  </si>
  <si>
    <t>Darmkrebszentrum der Universitätsmedizin Magdeburg</t>
  </si>
  <si>
    <t>Darmkrebszentrum am LMU Klinikum</t>
  </si>
  <si>
    <t>Darmkrebszentrum in der Universitätsklinik für Allgemein- und Viszeralchirurgie - Klinikum Oldenburg</t>
  </si>
  <si>
    <t>Klinikum Oldenburg</t>
  </si>
  <si>
    <t>Darmkrebszentrum Vogtland am Helios Vogtland-Klinikum Plauen</t>
  </si>
  <si>
    <t>Plauen</t>
  </si>
  <si>
    <t>Helios Vogtland-Klinikum Plauen</t>
  </si>
  <si>
    <t>Darmkrebszentrum Weinheim</t>
  </si>
  <si>
    <t>Weinheim</t>
  </si>
  <si>
    <t>GRN-Klinik Weinheim</t>
  </si>
  <si>
    <t>Darmkrebszentrum BHS Wien</t>
  </si>
  <si>
    <t>Wien</t>
  </si>
  <si>
    <t>Stadtspital Zürich Triemli</t>
  </si>
  <si>
    <t xml:space="preserve">Bitte den Antrag elektronisch (Excel) bearbeiten, ausdrucken und unterschrieben per Post oder eingescannt per Mail 
(senior-operateur@onkozert.de) bei OnkoZert einreichen. 
</t>
  </si>
  <si>
    <t>Unterschrift:</t>
  </si>
  <si>
    <t>Darmkrebszentrum Ahaus</t>
  </si>
  <si>
    <t>Ahaus</t>
  </si>
  <si>
    <t>St. Marien-Krankenhaus Ahaus</t>
  </si>
  <si>
    <t>Darmkrebszentrum Vivantes Klinikum im Friedrichshain</t>
  </si>
  <si>
    <t>Vivantes Klinikum Friedrichshain</t>
  </si>
  <si>
    <t>Darmkrebszentrum am Vivantes Humboldt-Klinikum Berlin</t>
  </si>
  <si>
    <t>Darmkrebszentrum Spitalzentrum Biel</t>
  </si>
  <si>
    <t>Biel</t>
  </si>
  <si>
    <t>Darmkrebszentrum im CIO Bonn</t>
  </si>
  <si>
    <t>Klinikum Darmstadt</t>
  </si>
  <si>
    <t>Darmkrebszentrum Universitätsklinikum Düsseldorf</t>
  </si>
  <si>
    <t>Uniklinikum Erlangen</t>
  </si>
  <si>
    <t>Universitätsklinikum Essen</t>
  </si>
  <si>
    <t>Darmkrebszentrum am Westdeutschen Tumorzentrum - Universitätsmedizin Essen</t>
  </si>
  <si>
    <t>Darmkrebszentrum MHG Gelsenkirchen</t>
  </si>
  <si>
    <t>Gelsenkirchen</t>
  </si>
  <si>
    <t>Marienhospital Gelsenkirchen</t>
  </si>
  <si>
    <t>Darmkrebszentrum AGAPLESION KLINIKUM HAGEN</t>
  </si>
  <si>
    <t>AGAPLESION KLINIKUM HAGEN</t>
  </si>
  <si>
    <t>Darmkrebszentrum Evangelisches Krankenhaus Herne</t>
  </si>
  <si>
    <t>Darmkrebszentrum der ViDia Christliche Kliniken Karlsruhe</t>
  </si>
  <si>
    <t>ViDia Christliche Kliniken Karlsruhe</t>
  </si>
  <si>
    <t>Darmkrebszentrum Ludwigsburg</t>
  </si>
  <si>
    <t>Centro per la cura dei tumori colorettali Clinica Moncucco</t>
  </si>
  <si>
    <t>Darmkrebszentrum Lünen</t>
  </si>
  <si>
    <t>Lünen</t>
  </si>
  <si>
    <t>Darmkrebszentrum Clemenshospital/Portal 10, Münster</t>
  </si>
  <si>
    <t>Darmzentrum Stauferklinikum Schwäbisch Gmünd</t>
  </si>
  <si>
    <t>Mutlangen</t>
  </si>
  <si>
    <t>Stauferklinikum Schwäbisch Gmünd</t>
  </si>
  <si>
    <t>Darmkrebszentrum Siloah St. Trudpert Klinikum Pforzheim</t>
  </si>
  <si>
    <t>Darmkrebszentrum Schön Klinik Rendsburg</t>
  </si>
  <si>
    <t>Schön Klinik Rendsburg</t>
  </si>
  <si>
    <t>Darmkrebszentrum soH, Bürgerspital Solothurn</t>
  </si>
  <si>
    <t>Solothurn</t>
  </si>
  <si>
    <t>Bürgerspital Solothurn</t>
  </si>
  <si>
    <t>Darmzentrum Weißenfels</t>
  </si>
  <si>
    <t>Weißenfels</t>
  </si>
  <si>
    <t>Darmkrebszentrum am Klinikum Wilhelmshaven</t>
  </si>
  <si>
    <t>Wilhelmshaven</t>
  </si>
  <si>
    <t>Variante 1 - Erhebungsbogenverfahren
Variante 2 - Einzelnachweisverfahren</t>
  </si>
  <si>
    <t>Erhebungsbogenverfahren</t>
  </si>
  <si>
    <t>Variante 1 - 
Erhebungsbogenverfahren:</t>
  </si>
  <si>
    <t xml:space="preserve">Bearbeitungshinweise „Gesamtübersicht operative Expertise“:
Wählen Sie für das entsprechende Kalenderjahr in der 1. Spalte „Erhebungsbogenverfahren“ über das Drop-Down-Feld aus. 
Wählen Sie in der 3. Spalte Ihr Zentrum über das Drop-Down-Feld aus und tragen Sie in der 4./5. Spalte „Erhebungsbogenverfahren“ die Anzahl an operativen Kolon- bzw. Rektum-Eingriffen für das entsprechende Kalenderjahr ein.
</t>
  </si>
  <si>
    <t xml:space="preserve">     Ort:</t>
  </si>
  <si>
    <t>Erhebungsbogen
verfahren</t>
  </si>
  <si>
    <t>Die Gültigkeitsdauer der Urkunde beträgt 5 Jahre und kann auf Antrag unter Berücksichtigung der Anforderung an die Aufrechterhaltung verlängert werden. Die Gebühren für die Prüfung der Antragsstellung, Ausstellung der Urkunde und Registrierung betragen für Variante 1 (Erhebungsbogenverfahren) und für Variante 2 (Einzelnachweisverfahren) jeweils 160 EUR zzgl. gesetzl. MwSt. (Beschreibung Varianten siehe Antragsformular). 
Für die Verlängerung der Urkunde betragen die Gebühren 160 EUR zzgl. gesetzl. MwSt. Der Antrag auf Verlängerung kann frühestens 1 Jahr vor Ablauf der Gültigkeitsdauer und maximal 1 Jahr nach Ablauf der Gültigkeitsdauer gestellt werden. Die neuen Urkunden werden ausgehend vom Ablaufdatum der bestehenden Urkunden um 5 Jahre verlängert (unabhg. Datum Einreichung Antrag). Eine Wiedereinsetzung als Senior-Operateur 1 Jahr nach Ablauf der Gültigkeitsdauer ist möglich.</t>
  </si>
  <si>
    <t>Ausnahme für Senior-Darmoperateur: Operationen als Zweitoperateur (zum Zwecke der Ausbildung oder Assistenz eines benannten Darmoperateurs) können angerechnet werden.</t>
  </si>
  <si>
    <t>FAD-MF-312-V</t>
  </si>
  <si>
    <t>FAD-Z-397</t>
  </si>
  <si>
    <t>FAD-MF-010-V</t>
  </si>
  <si>
    <t>Darmkrebszentrum St. Marien Amberg</t>
  </si>
  <si>
    <t>FAD-Z-004</t>
  </si>
  <si>
    <t>Ubbo-Emmius-Klinik Aurich</t>
  </si>
  <si>
    <t>FAD-MF-083-V</t>
  </si>
  <si>
    <t>FAD-MF-190-V</t>
  </si>
  <si>
    <t>FAD-Z-403</t>
  </si>
  <si>
    <t>Darmkrebszentrum Aurich</t>
  </si>
  <si>
    <t>Aurich</t>
  </si>
  <si>
    <t>FAD-Z-051</t>
  </si>
  <si>
    <t>FAD-Z-268</t>
  </si>
  <si>
    <t>FAD-Z-339</t>
  </si>
  <si>
    <t>FAD-MF-223-V</t>
  </si>
  <si>
    <t>FAD-Z-206</t>
  </si>
  <si>
    <t>FAD-Z-155</t>
  </si>
  <si>
    <t>Balingen</t>
  </si>
  <si>
    <t>FAD-MF-205-V</t>
  </si>
  <si>
    <t>FAD-MF-326-V</t>
  </si>
  <si>
    <t>FAD-MF-281-V</t>
  </si>
  <si>
    <t>FAD-Z-357</t>
  </si>
  <si>
    <t>FAD-MF-003-1-V</t>
  </si>
  <si>
    <t>FAD-MF-040-V</t>
  </si>
  <si>
    <t>FAD-MF-178-V</t>
  </si>
  <si>
    <t>FAD-MF-003-3-V</t>
  </si>
  <si>
    <t>FAD-MF-112-V</t>
  </si>
  <si>
    <t>FAD-Z-159</t>
  </si>
  <si>
    <t>FAD-MF-187-V</t>
  </si>
  <si>
    <t>FAD-MF-216-V</t>
  </si>
  <si>
    <t>FAD-Z-269</t>
  </si>
  <si>
    <t>FAD-MF-354-V</t>
  </si>
  <si>
    <t>FAD-MF-362-V</t>
  </si>
  <si>
    <t>FAD-MF-352-V</t>
  </si>
  <si>
    <t>FAD-MF-365-V</t>
  </si>
  <si>
    <t>FAD-MF-376-V</t>
  </si>
  <si>
    <t>FAD-Z-375</t>
  </si>
  <si>
    <t>FAD-Z-412</t>
  </si>
  <si>
    <t>Interdisziplinäres Darmkrebszentrum Caritas-Klinik Maria Heimsuchung Berlin-Pankow</t>
  </si>
  <si>
    <t>FAD-Z-370</t>
  </si>
  <si>
    <t>FAD-Z-279</t>
  </si>
  <si>
    <t>FAD-Z-396</t>
  </si>
  <si>
    <t>FAD-Z-282</t>
  </si>
  <si>
    <t>FAD-MF-327-V</t>
  </si>
  <si>
    <t>FAD-T-171-O</t>
  </si>
  <si>
    <t>Darmkrebszentrum am Evangelischen Klinikum Bethel (EvKB) (Transit/in Vorbereitung)</t>
  </si>
  <si>
    <t>Bielefeld, Stadt</t>
  </si>
  <si>
    <t>FAD-MF-055-V</t>
  </si>
  <si>
    <t>FAD-MF-060-V</t>
  </si>
  <si>
    <t>FAD-MF-001-2-V</t>
  </si>
  <si>
    <t>FAD-MF-154-V</t>
  </si>
  <si>
    <t>FAD-Z-181</t>
  </si>
  <si>
    <t>FAD-MF-310-V</t>
  </si>
  <si>
    <t>FAD-Z-189</t>
  </si>
  <si>
    <t>FAD-MF-295-V</t>
  </si>
  <si>
    <t>FAD-Z-328</t>
  </si>
  <si>
    <t>Städtisches Klinikum Dessau</t>
  </si>
  <si>
    <t>FAD-Z-078</t>
  </si>
  <si>
    <t>FAD-Z-301</t>
  </si>
  <si>
    <t>FAD-MF-300-V</t>
  </si>
  <si>
    <t>FAD-Z-415</t>
  </si>
  <si>
    <t>Darmkrebszentrum im Klinikum Bremerhaven Reinkenheide</t>
  </si>
  <si>
    <t>Bremerhaven</t>
  </si>
  <si>
    <t>FAD-Z-176</t>
  </si>
  <si>
    <t>FAD-Z-389</t>
  </si>
  <si>
    <t>FAD-Z-182</t>
  </si>
  <si>
    <t>FAD-Z-020</t>
  </si>
  <si>
    <t>FAD-Z-001-4</t>
  </si>
  <si>
    <t>FAD-MF-271-V</t>
  </si>
  <si>
    <t>FAD-MF-237-V</t>
  </si>
  <si>
    <t>FAD-MF-407-V</t>
  </si>
  <si>
    <t>Darmkrebszentrum des Tumorzentrums Südostschweiz am Kantonsspital Graubünden</t>
  </si>
  <si>
    <t>Chur</t>
  </si>
  <si>
    <t>FAD-MF-044-V</t>
  </si>
  <si>
    <t>FAD-Z-299</t>
  </si>
  <si>
    <t>FAD-MF-227-V</t>
  </si>
  <si>
    <t>Darmkrebszentrum an der Medizinischen Universität Lausitz- Carl Thiem | Cottbus</t>
  </si>
  <si>
    <t>Cottbus</t>
  </si>
  <si>
    <t>FAD-MF-068-V</t>
  </si>
  <si>
    <t>FAD-Z-130</t>
  </si>
  <si>
    <t>FAD-MF-355-V</t>
  </si>
  <si>
    <t>FAD-Z-161</t>
  </si>
  <si>
    <t>FAD-MF-072-V</t>
  </si>
  <si>
    <t>FAD-Z-400</t>
  </si>
  <si>
    <t>Darmkrebszentrum am Städtischen Klinikum Dessau</t>
  </si>
  <si>
    <t>Dessau-Roßlau</t>
  </si>
  <si>
    <t>FAD-MF-031-V</t>
  </si>
  <si>
    <t>FAD-Z-262</t>
  </si>
  <si>
    <t>FAD-Z-005</t>
  </si>
  <si>
    <t>FAD-MF-135-V</t>
  </si>
  <si>
    <t>FAD-MF-001-3-V</t>
  </si>
  <si>
    <t>FAD-Z-347</t>
  </si>
  <si>
    <t>FAD-MF-225-V</t>
  </si>
  <si>
    <t>FAD-MF-243-V</t>
  </si>
  <si>
    <t>FAD-MF-293-V</t>
  </si>
  <si>
    <t>Klinikum Garmisch-Partenkirchen</t>
  </si>
  <si>
    <t>FAD-Z-320</t>
  </si>
  <si>
    <t>FAD-MF-274-V</t>
  </si>
  <si>
    <t>FAD-Z-388</t>
  </si>
  <si>
    <t>FAD-Z-290</t>
  </si>
  <si>
    <t>FAD-MF-185-V</t>
  </si>
  <si>
    <t>FAD-Z-201</t>
  </si>
  <si>
    <t>FAD-MF-248-V</t>
  </si>
  <si>
    <t>FAD-MF-202-V</t>
  </si>
  <si>
    <t>Eberswalde</t>
  </si>
  <si>
    <t>FAD-Z-373</t>
  </si>
  <si>
    <t>FAD-MF-033-V</t>
  </si>
  <si>
    <t>FAD-MF-175-V</t>
  </si>
  <si>
    <t>FAD-MF-220-V</t>
  </si>
  <si>
    <t>FAD-MF-018-V</t>
  </si>
  <si>
    <t>FAD-MF-251-V</t>
  </si>
  <si>
    <t>FAD-MF-306-V</t>
  </si>
  <si>
    <t>FAD-Z-100</t>
  </si>
  <si>
    <t>FAD-Z-272</t>
  </si>
  <si>
    <t>FAD-MF-108-V</t>
  </si>
  <si>
    <t>FAD-MF-090-V</t>
  </si>
  <si>
    <t>FAD-Z-194</t>
  </si>
  <si>
    <t>FAD-MF-122-V</t>
  </si>
  <si>
    <t>FAD-MF-273-V</t>
  </si>
  <si>
    <t>Universitätsklinikum Heidelberg</t>
  </si>
  <si>
    <t>FAD-Z-398</t>
  </si>
  <si>
    <t>Darmkrebszentrum Thurgau am Kantonsspital Frauenfeld</t>
  </si>
  <si>
    <t>Frauenfeld</t>
  </si>
  <si>
    <t>FAD-Z-410</t>
  </si>
  <si>
    <t>Darmkrebszentrum Diakonie Freiburg</t>
  </si>
  <si>
    <t>Freiburg</t>
  </si>
  <si>
    <t>FAD-MF-063-V</t>
  </si>
  <si>
    <t>FAD-Z-129</t>
  </si>
  <si>
    <t>FAD-Z-317</t>
  </si>
  <si>
    <t>FAD-MF-007-V</t>
  </si>
  <si>
    <t>FAD-T-190-O</t>
  </si>
  <si>
    <t>Darmkrebszentrum Oberland Garmisch-Partenkirchen (Transit/in Vorbereitung)</t>
  </si>
  <si>
    <t>Garmisch-Partenkirchen</t>
  </si>
  <si>
    <t>FAD-MF-232-V</t>
  </si>
  <si>
    <t>FAD-MF-107-V</t>
  </si>
  <si>
    <t>FAD-Z-383</t>
  </si>
  <si>
    <t>FAD-Z-401</t>
  </si>
  <si>
    <t>FAD-Z-221</t>
  </si>
  <si>
    <t>FAD-MF-284-V</t>
  </si>
  <si>
    <t>FAD-MF-337-V</t>
  </si>
  <si>
    <t>FAD-Z-080</t>
  </si>
  <si>
    <t>FAD-MF-177-V</t>
  </si>
  <si>
    <t>FAD-Z-350</t>
  </si>
  <si>
    <t>FAD-MF-325-V</t>
  </si>
  <si>
    <t>FAD-Z-414</t>
  </si>
  <si>
    <t>Darmkrebszentrum Göttingen-Weende</t>
  </si>
  <si>
    <t>FAD-MF-118-V</t>
  </si>
  <si>
    <t>Darmkrebszentrum Greifswald</t>
  </si>
  <si>
    <t>FAD-Z-066</t>
  </si>
  <si>
    <t>FAD-Z-219</t>
  </si>
  <si>
    <t>FAD-Z-246</t>
  </si>
  <si>
    <t>FAD-Z-195</t>
  </si>
  <si>
    <t>FAD-MF-022-V</t>
  </si>
  <si>
    <t>FAD-Z-086</t>
  </si>
  <si>
    <t>Darmkrebszentrum Diako Halle</t>
  </si>
  <si>
    <t>FAD-Z-034</t>
  </si>
  <si>
    <t>FAD-MF-121-V</t>
  </si>
  <si>
    <t>FAD-MF-296-V</t>
  </si>
  <si>
    <t>FAD-MF-377-V</t>
  </si>
  <si>
    <t>FAD-Z-404</t>
  </si>
  <si>
    <t>Darmkrebszentrum Asklepios Klinik Nord - Heidberg</t>
  </si>
  <si>
    <t>FAD-Z-192</t>
  </si>
  <si>
    <t>FAD-MF-109-V</t>
  </si>
  <si>
    <t>FAD-MF-228-V</t>
  </si>
  <si>
    <t>FAD-Z-266</t>
  </si>
  <si>
    <t>Klinikum Lüdenscheid</t>
  </si>
  <si>
    <t>FAD-MF-334-V</t>
  </si>
  <si>
    <t>FAD-Z-275</t>
  </si>
  <si>
    <t>Ospedale Regionale di Lugano</t>
  </si>
  <si>
    <t>FAD-MF-374-V</t>
  </si>
  <si>
    <t>FAD-MF-032-V</t>
  </si>
  <si>
    <t>FAD-Z-094</t>
  </si>
  <si>
    <t>FAD-MF-180-V</t>
  </si>
  <si>
    <t>FAD-Z-197</t>
  </si>
  <si>
    <t>FAD-MF-037-V</t>
  </si>
  <si>
    <t>FAD-MF-150-V</t>
  </si>
  <si>
    <t>FAD-MF-303-V</t>
  </si>
  <si>
    <t>Darmkrebszentrum am Universitätsklinikum des Saarlandes</t>
  </si>
  <si>
    <t>Homburg</t>
  </si>
  <si>
    <t>FAD-MF-167-V</t>
  </si>
  <si>
    <t>FAD-Z-258</t>
  </si>
  <si>
    <t>FAD-MF-235-V</t>
  </si>
  <si>
    <t>FAD-MF-191-V</t>
  </si>
  <si>
    <t>FAD-MF-245-V</t>
  </si>
  <si>
    <t>FAD-MF-113-V</t>
  </si>
  <si>
    <t>FAD-MF-255-V</t>
  </si>
  <si>
    <t>FAD-MF-265-V</t>
  </si>
  <si>
    <t>FAD-MF-302-V</t>
  </si>
  <si>
    <t>Rotkreuzklinikum München</t>
  </si>
  <si>
    <t>FAD-T-134-O</t>
  </si>
  <si>
    <t>Darmkrebszentrum Klinikum Klagenfurt (Transit/in Vorbereitung)</t>
  </si>
  <si>
    <t>Klagenfurt am Wörthersee</t>
  </si>
  <si>
    <t>FAD-MF-321-V</t>
  </si>
  <si>
    <t>FAD-Z-153</t>
  </si>
  <si>
    <t>FAD-Z-164</t>
  </si>
  <si>
    <t>FAD-MF-226-V</t>
  </si>
  <si>
    <t>FAD-MF-214-V</t>
  </si>
  <si>
    <t>Rheinland Klinikum Neuss</t>
  </si>
  <si>
    <t>FAD-Z-260</t>
  </si>
  <si>
    <t>FAD-Z-338</t>
  </si>
  <si>
    <t>FAD-Z-380</t>
  </si>
  <si>
    <t>FAD-Z-263</t>
  </si>
  <si>
    <t>FAD-Z-038</t>
  </si>
  <si>
    <t>FAD-Z-294</t>
  </si>
  <si>
    <t>FAD-MF-340-V</t>
  </si>
  <si>
    <t>FAD-Z-030</t>
  </si>
  <si>
    <t>FAD-MF-091-V</t>
  </si>
  <si>
    <t>FAD-MF-307-V</t>
  </si>
  <si>
    <t>FAD-MF-384-V</t>
  </si>
  <si>
    <t>FAD-MF-382-V</t>
  </si>
  <si>
    <t>FAD-Z-349</t>
  </si>
  <si>
    <t>FAD-Z-346</t>
  </si>
  <si>
    <t>FAD-MF-224-V</t>
  </si>
  <si>
    <t>FAD-Z-402</t>
  </si>
  <si>
    <t>Lippstadt</t>
  </si>
  <si>
    <t>FAD-MF-297-V</t>
  </si>
  <si>
    <t>FAD-Z-386</t>
  </si>
  <si>
    <t>Märkisches Darmkrebszentrum Lüdenscheid</t>
  </si>
  <si>
    <t>Lüdenscheid</t>
  </si>
  <si>
    <t>FAD-MF-101-V</t>
  </si>
  <si>
    <t>FAD-MF-160-V</t>
  </si>
  <si>
    <t>FAD-Z-387</t>
  </si>
  <si>
    <t>FAD-Z-408</t>
  </si>
  <si>
    <t>Centro Tumore Colon-retto della Svizzera Italiana, Ente Ospedaliero Cantonale, Lugano</t>
  </si>
  <si>
    <t>FAD-MF-186-V</t>
  </si>
  <si>
    <t>FAD-Z-238</t>
  </si>
  <si>
    <t>Darmkrebszentrum Hôpitaux Robert Schuman</t>
  </si>
  <si>
    <t>Luxembourg</t>
  </si>
  <si>
    <t>FAD-Z-381</t>
  </si>
  <si>
    <t>FAD-MF-256-V</t>
  </si>
  <si>
    <t>FAD-MF-052-V</t>
  </si>
  <si>
    <t>FAD-MF-311-V</t>
  </si>
  <si>
    <t>FAD-MF-324-V</t>
  </si>
  <si>
    <t>FAD-MF-233-V</t>
  </si>
  <si>
    <t>FAD-Z-309</t>
  </si>
  <si>
    <t>FAD-MF-133-V</t>
  </si>
  <si>
    <t>Diakonie Klinikum Siegen</t>
  </si>
  <si>
    <t>FAD-Z-110</t>
  </si>
  <si>
    <t>Darmkrebszentrum Marien-Hospital Marl</t>
  </si>
  <si>
    <t>Marl</t>
  </si>
  <si>
    <t>SRH Krankenhaus Sigmaringen</t>
  </si>
  <si>
    <t>FAD-MF-070-V</t>
  </si>
  <si>
    <t>FAD-MF-098-V</t>
  </si>
  <si>
    <t>FAD-MF-131-V</t>
  </si>
  <si>
    <t>FAD-Z-006</t>
  </si>
  <si>
    <t>Klinikum Starnberg</t>
  </si>
  <si>
    <t>FAD-Z-058</t>
  </si>
  <si>
    <t>FAD-Z-343</t>
  </si>
  <si>
    <t>Helios Hanseklinikum Stralsund</t>
  </si>
  <si>
    <t>FAD-Z-211</t>
  </si>
  <si>
    <t>FAD-MF-096-V</t>
  </si>
  <si>
    <t>Robert Bosch Krankenhaus Stuttgart</t>
  </si>
  <si>
    <t>FAD-MF-047-V</t>
  </si>
  <si>
    <t>FAD-MF-048-V</t>
  </si>
  <si>
    <t>FAD-Z-116</t>
  </si>
  <si>
    <t>Darmkrebszentrum Klinikum Dritter Orden München-Nymphenburg</t>
  </si>
  <si>
    <t>Diakonie-Klinikum Stuttgart</t>
  </si>
  <si>
    <t>FAD-Z-128</t>
  </si>
  <si>
    <t>FAD-MF-174-V</t>
  </si>
  <si>
    <t>FAD-MF-288-V</t>
  </si>
  <si>
    <t>FAD-T-180-O</t>
  </si>
  <si>
    <t>Darmzentrum Rotkreuzklinikum München (Transit/in Vorbereitung)</t>
  </si>
  <si>
    <t>FAD-MF-126-V</t>
  </si>
  <si>
    <t>FAD-MF-139-V</t>
  </si>
  <si>
    <t>FAD-Z-054</t>
  </si>
  <si>
    <t>FAD-Z-056</t>
  </si>
  <si>
    <t>FAD-MF-336-V</t>
  </si>
  <si>
    <t>FAD-Z-029</t>
  </si>
  <si>
    <t>FAD-Z-323</t>
  </si>
  <si>
    <t>FAD-MF-264-V</t>
  </si>
  <si>
    <t>FAD-MF-395-V</t>
  </si>
  <si>
    <t>Darmkrebszentrum Rheinland Klinikum Neuss - Lukaskrankenhaus</t>
  </si>
  <si>
    <t>FAD-Z-119</t>
  </si>
  <si>
    <t>FAD-Z-280</t>
  </si>
  <si>
    <t>Darmkrebszentrum am Südharz Klinikum Nordhausen</t>
  </si>
  <si>
    <t>Nordhausen</t>
  </si>
  <si>
    <t>FAD-Z-405</t>
  </si>
  <si>
    <t>Darmkrebszentrum Euregio-Klinik Nordhorn</t>
  </si>
  <si>
    <t>Nordhorn</t>
  </si>
  <si>
    <t>FAD-MF-013-V</t>
  </si>
  <si>
    <t>FAD-Z-222</t>
  </si>
  <si>
    <t>FAD-Z-111</t>
  </si>
  <si>
    <t>FAD-Z-042</t>
  </si>
  <si>
    <t>FAD-Z-289</t>
  </si>
  <si>
    <t>FAD-Z-057</t>
  </si>
  <si>
    <t>FAD-MF-231-V</t>
  </si>
  <si>
    <t>FAD-MF-298-V</t>
  </si>
  <si>
    <t>FAD-Z-039</t>
  </si>
  <si>
    <t>FAD-Z-152</t>
  </si>
  <si>
    <t>FAD-MF-198-V</t>
  </si>
  <si>
    <t>FAD-MF-215-V</t>
  </si>
  <si>
    <t>FAD-MF-313-V</t>
  </si>
  <si>
    <t>FAD-Z-132</t>
  </si>
  <si>
    <t>FAD-MF-239-V</t>
  </si>
  <si>
    <t>FAD-MF-234-V</t>
  </si>
  <si>
    <t>FAD-Z-394</t>
  </si>
  <si>
    <t>FAD-Z-124</t>
  </si>
  <si>
    <t>FAD-Z-393</t>
  </si>
  <si>
    <t>FAD-MF-142-V</t>
  </si>
  <si>
    <t>FAD-Z-084</t>
  </si>
  <si>
    <t>FAD-MF-162-V</t>
  </si>
  <si>
    <t>FAD-Z-061</t>
  </si>
  <si>
    <t>FAD-MF-103-V</t>
  </si>
  <si>
    <t>FAD-MF-099-V</t>
  </si>
  <si>
    <t>FAD-Z-158</t>
  </si>
  <si>
    <t>FAD-MF-363-V</t>
  </si>
  <si>
    <t>FAD-Z-241</t>
  </si>
  <si>
    <t>FAD-MF-076-V</t>
  </si>
  <si>
    <t>FAD-Z-342</t>
  </si>
  <si>
    <t>FAD-MF-064-V</t>
  </si>
  <si>
    <t>FAD-MF-250-V</t>
  </si>
  <si>
    <t>FAD-MF-283-V</t>
  </si>
  <si>
    <t>FAD-MF-217-V</t>
  </si>
  <si>
    <t>FAD-Z-351</t>
  </si>
  <si>
    <t>FAD-MF-332-V</t>
  </si>
  <si>
    <t>FAD-MF-378-V</t>
  </si>
  <si>
    <t>FAD-MF-267-V</t>
  </si>
  <si>
    <t>FAD-Z-183</t>
  </si>
  <si>
    <t>FAD-Z-016</t>
  </si>
  <si>
    <t>FAD-Z-136</t>
  </si>
  <si>
    <t>Darmzentrum Sigmaringen</t>
  </si>
  <si>
    <t>Sigmaringen</t>
  </si>
  <si>
    <t>FAD-Z-059</t>
  </si>
  <si>
    <t>FAD-Z-170</t>
  </si>
  <si>
    <t>FAD-Z-392</t>
  </si>
  <si>
    <t>FAD-MF-046-V</t>
  </si>
  <si>
    <t>FAD-MF-276-V</t>
  </si>
  <si>
    <t>FAD-MF-043-V</t>
  </si>
  <si>
    <t>FAD-Z-411</t>
  </si>
  <si>
    <t>Darmkrebszentrum Klinikum Starnberg</t>
  </si>
  <si>
    <t>Starnberg</t>
  </si>
  <si>
    <t>FAD-Z-253</t>
  </si>
  <si>
    <t>Darmkrebszentrum Helios Hanseklinikum Stralsund</t>
  </si>
  <si>
    <t>Stralsund</t>
  </si>
  <si>
    <t>FAD-Z-089</t>
  </si>
  <si>
    <t>FAD-Z-413</t>
  </si>
  <si>
    <t>Strausberg</t>
  </si>
  <si>
    <t>FAD-MF-071-V</t>
  </si>
  <si>
    <t>Darmkrebszentrum Robert Bosch Krankenhaus</t>
  </si>
  <si>
    <t>FAD-MF-067-V</t>
  </si>
  <si>
    <t>FAD-MF-093-V</t>
  </si>
  <si>
    <t>FAD-T-165-O</t>
  </si>
  <si>
    <t>Darmkrebszentrum am Diakonie-Klinikum Stuttgart (Transit/in Vorbereitung)</t>
  </si>
  <si>
    <t>FAD-Z-104</t>
  </si>
  <si>
    <t>FAD-Z-366</t>
  </si>
  <si>
    <t>FAD-MF-023-V</t>
  </si>
  <si>
    <t>FAD-MF-106-V</t>
  </si>
  <si>
    <t>FAD-MF-115-V</t>
  </si>
  <si>
    <t>FAD-MF-144-V</t>
  </si>
  <si>
    <t>FAD-MF-002-V</t>
  </si>
  <si>
    <t>FAD-Z-240</t>
  </si>
  <si>
    <t>FAD-MF-196-V</t>
  </si>
  <si>
    <t>FAD-MF-074-V</t>
  </si>
  <si>
    <t>FAD-Z-147</t>
  </si>
  <si>
    <t>FAD-MF-179-V</t>
  </si>
  <si>
    <t>FAD-Z-391</t>
  </si>
  <si>
    <t>FAD-Z-143</t>
  </si>
  <si>
    <t>FAD-Z-146</t>
  </si>
  <si>
    <t>FAD-T-186-O</t>
  </si>
  <si>
    <t>Darmzentrum Marien-Hospital Wesel (Transit/in Vorbereitung)</t>
  </si>
  <si>
    <t>FAD-MF-123-V</t>
  </si>
  <si>
    <t>FAD-MF-009-V</t>
  </si>
  <si>
    <t>FAD-Z-014</t>
  </si>
  <si>
    <t>FAD-Z-390</t>
  </si>
  <si>
    <t>FAD-MF-244-V</t>
  </si>
  <si>
    <t>FAD-MF-341-V</t>
  </si>
  <si>
    <t>FAD-Z-369</t>
  </si>
  <si>
    <t>FAD-MF-330-V</t>
  </si>
  <si>
    <t>FAD-MF-259-V</t>
  </si>
  <si>
    <t>FAD-MF-304-V</t>
  </si>
  <si>
    <t>FAD-Z-157</t>
  </si>
  <si>
    <t>FAD-Z-292</t>
  </si>
  <si>
    <t>FAD-MF-331-V</t>
  </si>
  <si>
    <t>FAD-Z-021</t>
  </si>
  <si>
    <t>FAD-MF-141-V</t>
  </si>
  <si>
    <t>FAD-Z-329</t>
  </si>
  <si>
    <t>FAD-MF-097-V</t>
  </si>
  <si>
    <t>FAD-MF-149-V</t>
  </si>
  <si>
    <t>FAD-MF-287-V</t>
  </si>
  <si>
    <t>FAD-MF-308-V</t>
  </si>
  <si>
    <t>FAD-MF-348-V</t>
  </si>
  <si>
    <t>FAD-Z-184</t>
  </si>
  <si>
    <t>Kantonsspital Frauenfeld</t>
  </si>
  <si>
    <t>Universitätskliniken Genf</t>
  </si>
  <si>
    <t>Diakoniekrankenhaus Halle</t>
  </si>
  <si>
    <t>Klinikum Klagenfurt am Wörthersee</t>
  </si>
  <si>
    <t>Marien-Hospital Marl</t>
  </si>
  <si>
    <t>Südharz Klinikum Nordhausen</t>
  </si>
  <si>
    <t>Marien-Hospital Wesel</t>
  </si>
  <si>
    <t>Voraussetzung ist, dass jährlich mind. 15 Kolon- und 10 Rektumkarzinome in einem DKG zertifizierten Darmzentrum von dem Antragsteller durchgeführt wurden und dieser in dem von OnkoZert archivierten Erhebungsbogen als Darmoperateur namentlich über 3 Jahre gelistet war.
Sofern im Erhebungsbogen kein exakter Zeitraum für die Benennung als Darmoperateur hinterlegt ist, wird unabhängig von der Erstellung / Einreichung des Erhebungsbogens das vorangegangene Kalenderjahr für die Expertise gezählt (Auditjahr 2026 → Anrechnung für Kalenderjahr 2025; identische Bezugszeiträume wie Kennzahlenbogen).</t>
  </si>
  <si>
    <t>Katholisches Klinikum Bochum, St. Josef-Hospital, Universitätsklinikum der RUB</t>
  </si>
  <si>
    <t>SLG St. Paulus GmbH, St. Josefs Hospital Dortmund</t>
  </si>
  <si>
    <t>Klinikum Fulda gAG</t>
  </si>
  <si>
    <t>Darmzentrum der Ammerland-Klinik</t>
  </si>
  <si>
    <t>Alfried Krupp Krankenhaus Essen</t>
  </si>
  <si>
    <t>Krankenhaus St. Elisabeth und St. Barbara Halle (Saale) GmbH</t>
  </si>
  <si>
    <t>Klinikum Traunstein/Kliniken Südostbayern AG</t>
  </si>
  <si>
    <t>FAD-MF-027-V</t>
  </si>
  <si>
    <t>Sana Klinikum Borna</t>
  </si>
  <si>
    <t>Klinikum Lippe, Standort Detmold</t>
  </si>
  <si>
    <t>Klinikum am Gesundbrunnen / SLK-Kliniken Heilbronn</t>
  </si>
  <si>
    <t>Katholisches Krankenhaus "St. Johann Nepomuk" Erfurt</t>
  </si>
  <si>
    <t>Darmkrebszentrum Coburg</t>
  </si>
  <si>
    <t>Sana Kliniken Oberfranken – Klinikum Coburg</t>
  </si>
  <si>
    <t>Diakonissen-Stiftungs-Krankenhaus Speyer</t>
  </si>
  <si>
    <t>München Klinik Neuperlach</t>
  </si>
  <si>
    <t>Klinikum Sindelfingen Böblingen</t>
  </si>
  <si>
    <t>St. Agnes-Hospital Bocholt Klinikum Westmünsterland</t>
  </si>
  <si>
    <t>FAD-MF-062-V</t>
  </si>
  <si>
    <t>Darmkrebszentrum Asklepios Klinik Altona</t>
  </si>
  <si>
    <t>Asklepios Klinik Altona</t>
  </si>
  <si>
    <t>Helios Klinikum Meiningen</t>
  </si>
  <si>
    <t>Schwarzwald-Baar Klinikum Villingen-Schwenningen</t>
  </si>
  <si>
    <t>Klinikum am Steinenberg, Kreiskliniken Reutlingen</t>
  </si>
  <si>
    <t>FAD-MF-077-V</t>
  </si>
  <si>
    <t>Klinikum Aschaffenburg - Alzenau gemeinnützige GmbH Standort AB</t>
  </si>
  <si>
    <t>FAD-MF-087-V</t>
  </si>
  <si>
    <t>AGAPLESION MARKUS KRANKENHAUS</t>
  </si>
  <si>
    <t>Klinikum Stuttgart, Katharinenhospital</t>
  </si>
  <si>
    <t>Evangelisches Krankenhaus Mülheim an der Ruhr</t>
  </si>
  <si>
    <t>Universitätsklinikum Würzburg, Chirurgische Klinik und Poliklinik (Chirurgische Klinik I)</t>
  </si>
  <si>
    <t>Krankenhaus Barmherzige Brüder Regensburg</t>
  </si>
  <si>
    <t>Krankenhaus der Barmherzigen Brüder</t>
  </si>
  <si>
    <t>Universitätsmedizin Frankfurt</t>
  </si>
  <si>
    <t>St. Joseph Krankenhaus</t>
  </si>
  <si>
    <t>Klinikum Mutterhaus der Borromäerinnen</t>
  </si>
  <si>
    <t>Asklepios Klinik Barmbek</t>
  </si>
  <si>
    <t>Krankenhaus Nordwest</t>
  </si>
  <si>
    <t>Ludgerus-Kliniken Münster, Standort Clemenshospital</t>
  </si>
  <si>
    <t>Krankenhaus Bethanien für die Grafschaft Moers</t>
  </si>
  <si>
    <t>Universitätsklinikum Gießen und Marburg, Standort Marburg</t>
  </si>
  <si>
    <t>FAD-MF-137-V</t>
  </si>
  <si>
    <t>Klinikum Ernst von Bergmann</t>
  </si>
  <si>
    <t>CCC Tübingen-Stuttgart am Universitätsklinikum Tübingen</t>
  </si>
  <si>
    <t>FAD-MF-148-V</t>
  </si>
  <si>
    <t>Kliniken Ostallgäu Kaufbeuren</t>
  </si>
  <si>
    <t>Klinikum Würzburg Mitte, Standort Juliusspital</t>
  </si>
  <si>
    <t>St. Bernward Krankenhaus</t>
  </si>
  <si>
    <t>Johanniter GmbH - Johanniter Krankenhaus Bonn</t>
  </si>
  <si>
    <t>Klinikum der Stadt Ludwigshafen am Rhein gGmbH</t>
  </si>
  <si>
    <t>OberschwabenklinikSt. Elisabethen-Klinikum, Ravensburg</t>
  </si>
  <si>
    <t>FAD-MF-173-V</t>
  </si>
  <si>
    <t>Westpfalz-Klinikum GmbH, Standort I Kaiserslautern</t>
  </si>
  <si>
    <t>LMU Klinikum</t>
  </si>
  <si>
    <t>Darmkrebszentrum des ALB FILS KLINIKUMS</t>
  </si>
  <si>
    <t>ALB FILS KLINIKUM Göppingen</t>
  </si>
  <si>
    <t>Kliniken Nordoberpfalz, Standort Klinikum Weiden</t>
  </si>
  <si>
    <t>St. Elisabeth Gruppe - Katholische Kliniken Rhein-Ruhr</t>
  </si>
  <si>
    <t>Centrum für Integrierte Onkologie Aachen Bonn Köln Düsseldorf im Universitätsklinikum Düsseldorf</t>
  </si>
  <si>
    <t>Universitätsklinikum Augsburg - Medizincampus</t>
  </si>
  <si>
    <t>Niels-Stensen Kliniken Marienhospital Osnabrück</t>
  </si>
  <si>
    <t>Darmkrebszentrum Nordostbrandenburg am GLG Werner Forßmann Klinikum Eberswalde</t>
  </si>
  <si>
    <t>GLG Werner Forßmann Klinikum Eberswalde</t>
  </si>
  <si>
    <t>Sozialstiftung Bamberg Klinikum am Bruderwald</t>
  </si>
  <si>
    <t>FAD-MF-210-V</t>
  </si>
  <si>
    <t>Darmkrebszentrum Minden</t>
  </si>
  <si>
    <t>Johannes Wesling Klinikum Minden (JWK)</t>
  </si>
  <si>
    <t>St. Elisabeth-Krankenhaus Köln-Hohenlind</t>
  </si>
  <si>
    <t>Park-Klinik Weißensee</t>
  </si>
  <si>
    <t>AGAPLESION DIAKONIEKLINIKUM ROTENBURG</t>
  </si>
  <si>
    <t>Ordensklinikum Linz Barmherzige Schwestern</t>
  </si>
  <si>
    <t>Centrum für Integrierte Onkologie Aachen Bonn Köln Düsseldorf im Universitätsklinikum Köln</t>
  </si>
  <si>
    <t>Medizinische Universität Lausitz – Carl Thiem</t>
  </si>
  <si>
    <t>FAD-MF-230-V</t>
  </si>
  <si>
    <t>Pius-Hospital Oldenburg</t>
  </si>
  <si>
    <t>KRH Klinikum Robert Koch Gehrden</t>
  </si>
  <si>
    <t>Klinikum Chemnitz, Standort Flemmingstraße</t>
  </si>
  <si>
    <t>Darmkrebszentrum am Christlichen Klinikum Paderborn</t>
  </si>
  <si>
    <t>Christliches Klinikum Paderborn</t>
  </si>
  <si>
    <t>Städtisches Klinikum Dresden, Standort Friedrichstadt</t>
  </si>
  <si>
    <t>Helios Dr. Horst Schmidt Kliniken Wiesbaden</t>
  </si>
  <si>
    <t>KEM | Evang. Kliniken Essen-Mitte, Standort Evang. Huyssens-Stiftung Essen-Huttrop</t>
  </si>
  <si>
    <t>Klinikverbund Allgäu gGmbH – Klinikum Kempten</t>
  </si>
  <si>
    <t>Luzerner Kantonsspital</t>
  </si>
  <si>
    <t>FAD-MF-257-V</t>
  </si>
  <si>
    <t>Krankenhaus Winsen (Luhe)</t>
  </si>
  <si>
    <t>Johanna-Etienne-Krankenhaus</t>
  </si>
  <si>
    <t>Universitätsklinikum Schleswig-Holstein, Campus Kiel</t>
  </si>
  <si>
    <t>Allgemeines Krankenhaus Celle (AKH)</t>
  </si>
  <si>
    <t>Darmkrebszentrum Sana-Bethesda Duisburg</t>
  </si>
  <si>
    <t>Evangelisches Krankenhaus BETHESDA zu Duisburg</t>
  </si>
  <si>
    <t>Krankenhaus der Barmherzigen Brüder St. Veit an der Glan</t>
  </si>
  <si>
    <t>Interdisziplinäres Darmzentrum am TUM Universitätsklinikum, Klinikum rechts der Isar</t>
  </si>
  <si>
    <t>TUM Klinikum Rechts der Isar</t>
  </si>
  <si>
    <t>Universitätsklinikum „Carl Gustav Carus“ Dresden</t>
  </si>
  <si>
    <t>Universitätsklinikum Hamburg - Eppendorf</t>
  </si>
  <si>
    <t>Universitätsklinikum Schleswig-Holstein, Campus Lübeck</t>
  </si>
  <si>
    <t>Gesundheit Nord, Standort Klinikum Bremen-Mitte</t>
  </si>
  <si>
    <t>FAD-MF-305-V</t>
  </si>
  <si>
    <t>Bonifatius Hospital</t>
  </si>
  <si>
    <t>Centrum für Integrierte Onkologie Aachen Bonn Köln Düsseldorf im Universitätsklinikum Bonn</t>
  </si>
  <si>
    <t xml:space="preserve">Gemeinschaftsklinikum Mittelrhein, Kemperhof </t>
  </si>
  <si>
    <t>Universitätsmedizin Mainz</t>
  </si>
  <si>
    <t>Universitätsmedizin Göttingen</t>
  </si>
  <si>
    <t>Klinikum Bielefeld Mitte</t>
  </si>
  <si>
    <t>CaritasKlinikum Saarbrücken St. Theresia</t>
  </si>
  <si>
    <t>Dietrich-Bonhoeffer-Klinikum Neubrandenburg</t>
  </si>
  <si>
    <t>Universitätsklinikum Gießen und Marburg, Standort Gießen</t>
  </si>
  <si>
    <t>Universitätsklinikum Leipzig AöR</t>
  </si>
  <si>
    <t>FAD-MF-345-V</t>
  </si>
  <si>
    <t>Krankenhaus Agatharied</t>
  </si>
  <si>
    <t>Krankenhaus Waldfriede</t>
  </si>
  <si>
    <t>Krankenhaus Reinbek St. Adolf-Stift</t>
  </si>
  <si>
    <t>Auguste-Viktoria-Klinikum</t>
  </si>
  <si>
    <t>FAD-MF-371-V</t>
  </si>
  <si>
    <t xml:space="preserve">Augusta-Kranken-Anstalt Bochum </t>
  </si>
  <si>
    <t>Vivantes Humboldt-Klinikum</t>
  </si>
  <si>
    <t>Klinikum Saarbrücken gGmbH</t>
  </si>
  <si>
    <t>FAD-MF-406-V</t>
  </si>
  <si>
    <t>Universitätsklinikum des Saarlandes</t>
  </si>
  <si>
    <t>Kantonsspital Graubünden</t>
  </si>
  <si>
    <t>FAD-MF-409-V</t>
  </si>
  <si>
    <t>FAD-MF-419-V</t>
  </si>
  <si>
    <t>Darmkrebszentrum Zentrum Asklepios Klinikum Harburg</t>
  </si>
  <si>
    <t>Asklepios Klinikum Harburg</t>
  </si>
  <si>
    <t>Evangelisches Klinikum Bethel Bielefeld</t>
  </si>
  <si>
    <t>Katholisches Krankenhaus Dortmund-West / St. Rochus Hospital Castrop-Rauxel</t>
  </si>
  <si>
    <t>Knappschaft Kliniken Westfalen</t>
  </si>
  <si>
    <t>Kliniken Maria Hilf GmbH</t>
  </si>
  <si>
    <t>Klinikum Wetzlar-Braunfels</t>
  </si>
  <si>
    <t>FAD-Z-015</t>
  </si>
  <si>
    <t>Kliniken des Main-Taunus-Kreises</t>
  </si>
  <si>
    <t>St. Marien Krankenhaus Siegen</t>
  </si>
  <si>
    <t>FAD-Z-019</t>
  </si>
  <si>
    <t>Marienhaus Klinikum Mainz</t>
  </si>
  <si>
    <t>Kreiskliniken Herford-Bünde (AöR), Standort: Lukas-Krankenhaus Bünde</t>
  </si>
  <si>
    <t>Klinikum Neumarkt</t>
  </si>
  <si>
    <t>Hamburger Darmzentrum am AGAPLESION DIAKONIEKLINIKUM HAMBURG</t>
  </si>
  <si>
    <t xml:space="preserve">AGAPLESION DIAKONIEKLINIKUM HAMBURG </t>
  </si>
  <si>
    <t>GFO Kliniken Südwestfalen, St. Martinus- Hospital Olpe</t>
  </si>
  <si>
    <t>Ketteler Krankenhaus</t>
  </si>
  <si>
    <t>Kreisklinikum Calw-Nagold, Kliniken Nagold</t>
  </si>
  <si>
    <t>Ortenau Klinikum Offenburg-Kehl</t>
  </si>
  <si>
    <t>Johanniter GmbH Ev. Krankenhaus Bethesda Mönchengladbach</t>
  </si>
  <si>
    <t>Stiftungsklinikum PROSELIS, Standort Prosper-Hospital Recklinghausen</t>
  </si>
  <si>
    <t>FAD-Z-065</t>
  </si>
  <si>
    <t>Leopoldina Krankenhaus der Stadt Schweinfurt</t>
  </si>
  <si>
    <t>Kreiskrankenhaus Gummersbach</t>
  </si>
  <si>
    <t>FAD-Z-075</t>
  </si>
  <si>
    <t>Darmkrebszentrum Nahe - Diakonie Kliniken Bad Kreuznach, Standort Mühlenstraße</t>
  </si>
  <si>
    <t>Diakonie Kliniken Bad Kreuznach, Standort Mühlenstraße</t>
  </si>
  <si>
    <t>DIAKO Ev. Diakonie-Krankenhaus</t>
  </si>
  <si>
    <t>HELIOS Klinikum Gifhorn</t>
  </si>
  <si>
    <t>Harzklinikum Dorothea Christiane Erxleben, Standort Quedlinburg</t>
  </si>
  <si>
    <t>SRH Zentralklinikum</t>
  </si>
  <si>
    <t>Ordenskliniken München-Passau gGmbH, Standort Klinikum Dritter Orden München-Nymphenburg</t>
  </si>
  <si>
    <t>Marienhaus Klinikum Hetzelstift</t>
  </si>
  <si>
    <t>Regioklinikum Pinneberg</t>
  </si>
  <si>
    <t>AGAPLESION ELISABETHENSTIFT</t>
  </si>
  <si>
    <t>St. Vincenz-Kliniken Paderborn</t>
  </si>
  <si>
    <t>Asklepios-Klinik Weißenfels</t>
  </si>
  <si>
    <t>AMEOS Klinikum Warendorf "Joseph Zumloh"</t>
  </si>
  <si>
    <t xml:space="preserve">Evangelisches Krankenhaus Kalk </t>
  </si>
  <si>
    <t>Zollernalb Klinikum Balingen</t>
  </si>
  <si>
    <t>Caritas-Krankenhaus St. Josef</t>
  </si>
  <si>
    <t>Evangelisches Waldkrankenhaus Spandau</t>
  </si>
  <si>
    <t>St. Franziskus-Hospital Köln</t>
  </si>
  <si>
    <t>FAD-Z-166</t>
  </si>
  <si>
    <t>Hochtaunus-Kliniken Bad Homburg</t>
  </si>
  <si>
    <t>Klinikum Solingen</t>
  </si>
  <si>
    <t>GFO Kliniken Bonn St. Marien Hospital Bonn</t>
  </si>
  <si>
    <t>Heinrich-Braun-Klinikum, Standort Zwickau</t>
  </si>
  <si>
    <t>Universitätsklinikum Brandenburg an der Havel</t>
  </si>
  <si>
    <t>St. Barbara-Klinik Hamm</t>
  </si>
  <si>
    <t>AGAPLESION BETHANIEN KRANKENHAUS</t>
  </si>
  <si>
    <t>Florence-Nightingale-Krankenhaus der Kaiserswerther Diakonie</t>
  </si>
  <si>
    <t>Klinikum Mittelbaden Baden-Baden Balg</t>
  </si>
  <si>
    <t>Hufeland Klinikum GmbH Standort Mühlhausen</t>
  </si>
  <si>
    <t>Niels-Stensen-Kliniken, Franziskus-Hospital Harderberg</t>
  </si>
  <si>
    <t>Krankenhaus Martha-Maria St. Theresien Nürnberg, Standort Martha-Maria</t>
  </si>
  <si>
    <t>St. Marien Hospital Lünen</t>
  </si>
  <si>
    <t>FAD-Z-247</t>
  </si>
  <si>
    <t>Darmkrebszentrum am Sankt Elisabeth Hospital Gütersloh</t>
  </si>
  <si>
    <t>Sankt Elisabeth Hospital Gütersloh</t>
  </si>
  <si>
    <t>Johanniter GmbH - Johanniter Krankenhaus Stendal</t>
  </si>
  <si>
    <t>Krankenhaus Porz am Rhein</t>
  </si>
  <si>
    <t>Diakovere Henriettenstift</t>
  </si>
  <si>
    <t>Helios Klinikum Bad Saarow</t>
  </si>
  <si>
    <t>Alexianer Sankt Gertrauden-Krankenhaus Berlin</t>
  </si>
  <si>
    <t>FAD-Z-270</t>
  </si>
  <si>
    <t>Darmkrebszentrum Luisenhospital Aachen</t>
  </si>
  <si>
    <t>Aachen</t>
  </si>
  <si>
    <t>Luisenhospital Aachen</t>
  </si>
  <si>
    <t>Malteser Krankenhaus St. Franziskus-Hospital Flensburg</t>
  </si>
  <si>
    <t>FAD-Z-278</t>
  </si>
  <si>
    <t>Darmkrebszentrum Havelhöhe Berlin</t>
  </si>
  <si>
    <t>Gemeinschaftskrankenhaus Havelhöhe</t>
  </si>
  <si>
    <t>Sana Klinikum Biberach</t>
  </si>
  <si>
    <t>Christophorus Kliniken Coesfeld-Dülmen-Nottuln</t>
  </si>
  <si>
    <t>Darmkrebszentrum am Brüderklinikum Julia Lanz – Diako Mannheim</t>
  </si>
  <si>
    <t>Brüderklinikum Julia Lanz, Standort Diako</t>
  </si>
  <si>
    <t>Krankenhaus St. Joseph-Stift Dresden</t>
  </si>
  <si>
    <t>Friedrich-Ebert-Krankenhaus Neumünster</t>
  </si>
  <si>
    <t>Herzogin-Elisabeth-Hospital Braunschweig</t>
  </si>
  <si>
    <t>Darmkrebszentrum am Krankenhaus St. Petrus Wuppertal</t>
  </si>
  <si>
    <t>Cellitinnen-Krankenhaus St.Petrus</t>
  </si>
  <si>
    <t>Darmkrebszentrum Bad Salzungen</t>
  </si>
  <si>
    <t xml:space="preserve">Klinikum Bad Salzungen </t>
  </si>
  <si>
    <t>Darmkrebszentrum Mathias-Spital Rheine</t>
  </si>
  <si>
    <t>Klinikum Rheine (Standort Mathias-Spital)</t>
  </si>
  <si>
    <t>Elisabeth-Krankenhaus Rheydt</t>
  </si>
  <si>
    <t xml:space="preserve">Asklepios Klinik Lich </t>
  </si>
  <si>
    <t>HELIOS Klinikum Gotha</t>
  </si>
  <si>
    <t>Thüringen-Kliniken Saalfeld</t>
  </si>
  <si>
    <t>Darmkrebszentrum der GFO Kliniken Rhein-Berg am Vinzenz Pallotti Hospital Bensberg</t>
  </si>
  <si>
    <t>Vinzenz Pallotti Hospital Bensberg</t>
  </si>
  <si>
    <t>FAD-Z-367</t>
  </si>
  <si>
    <t>Klinikum Wilhelmshaven gGmbH</t>
  </si>
  <si>
    <t>FAD-Z-372</t>
  </si>
  <si>
    <t>Alexianer Krefeld GmbH - Krankenhaus Maria-Hilf</t>
  </si>
  <si>
    <t>Clinica Moncucco</t>
  </si>
  <si>
    <t>GFO Klinik Brühl Marienhospital</t>
  </si>
  <si>
    <t xml:space="preserve">Barmherzige Schwestern Krankenhaus Wien </t>
  </si>
  <si>
    <t>Siloah St. Trudpert Klinikum</t>
  </si>
  <si>
    <t xml:space="preserve">Spitalzentrum Biel </t>
  </si>
  <si>
    <t>Centre du cancer colorectal des Hôpitaux Universitaires de Genève</t>
  </si>
  <si>
    <t>Genève</t>
  </si>
  <si>
    <t>Darmkrebszentrum Klinikum Lippstadt</t>
  </si>
  <si>
    <t>Klinikum Lippstadt</t>
  </si>
  <si>
    <t>Asklepios Klinik Nord - Heidberg</t>
  </si>
  <si>
    <t>EUREGIO-Klinik Nordhorn</t>
  </si>
  <si>
    <t>Evangelisches Diakoniekrankenhaus Freiburg</t>
  </si>
  <si>
    <t>Caritas-Klinik Maria Heimsuchung</t>
  </si>
  <si>
    <t>Darmkrebszentrum Märkisch-Oderland am Krankenhaus Strausberg</t>
  </si>
  <si>
    <t>Krankenhaus Märkisch-Oderland</t>
  </si>
  <si>
    <t xml:space="preserve">Evangelisches Krankenhaus Göttingen-Weende </t>
  </si>
  <si>
    <t>Klinikum Bremerhaven Reinkenheide</t>
  </si>
  <si>
    <t>FAD-Z-416</t>
  </si>
  <si>
    <t>Darmkrebszentrum Erzgebirgsklinikum Zschopau</t>
  </si>
  <si>
    <t>Zschopau</t>
  </si>
  <si>
    <t>Erzgebirgsklinikum gGmbH Zschopau</t>
  </si>
  <si>
    <t>FAD-Z-417</t>
  </si>
  <si>
    <t>Darmkrebszentrum Diakonie Klinikum Siegen</t>
  </si>
  <si>
    <t>FAD-Z-418</t>
  </si>
  <si>
    <t>Hôpitaux Robert Schuman</t>
  </si>
  <si>
    <t>FAD-Z-421</t>
  </si>
  <si>
    <t>Darmkrebszentrum DRK-Krankenhaus Clementinenhaus Hannover</t>
  </si>
  <si>
    <t>DRK-Krankenhaus Clementinenhaus</t>
  </si>
  <si>
    <t>FAD-Z-424</t>
  </si>
  <si>
    <t>Darmkrebszentrum Christliches Klinikum Unna</t>
  </si>
  <si>
    <t>Unna</t>
  </si>
  <si>
    <t>Christliches Klinikum Unna</t>
  </si>
  <si>
    <t>FAD-Z-440</t>
  </si>
  <si>
    <t>Darmkrebszentrum am EvKB | Bielefeld</t>
  </si>
  <si>
    <t>Ev. Klinikum Bethel</t>
  </si>
  <si>
    <t>FAD-Z-447</t>
  </si>
  <si>
    <t>Darmkrebszentrum am Wilhelm Anton-Hospital Goch</t>
  </si>
  <si>
    <t>Goch</t>
  </si>
  <si>
    <t>Wilhelm Anton-Hospital Goch</t>
  </si>
  <si>
    <t>aktualisiert 28.01.2026</t>
  </si>
  <si>
    <t xml:space="preserve">Merkblatt - Anerkennung Darmoperateur
</t>
  </si>
  <si>
    <t>(Stand 01.01.2026)</t>
  </si>
  <si>
    <t>Als Zweitoperateur können nur Fälle angerechnet werden, die zum Zwecke der Ausbildung assistiert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</si>
</sst>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1" x14ac:knownFonts="1">
    <font>
      <sz val="11"/>
      <color indexed="8"/>
      <name val="Calibri"/>
      <family val="2"/>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8"/>
      <color indexed="8"/>
      <name val="Arial"/>
      <family val="2"/>
    </font>
    <font>
      <sz val="11"/>
      <color indexed="8"/>
      <name val="Calibri"/>
      <family val="2"/>
    </font>
    <font>
      <sz val="10"/>
      <name val="Arial"/>
      <family val="2"/>
    </font>
    <font>
      <sz val="8"/>
      <name val="Arial"/>
      <family val="2"/>
    </font>
    <font>
      <b/>
      <sz val="11"/>
      <color indexed="8"/>
      <name val="Calibri"/>
      <family val="2"/>
    </font>
    <font>
      <b/>
      <sz val="8"/>
      <color indexed="8"/>
      <name val="Arial"/>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11"/>
      <color indexed="8"/>
      <name val="Arial"/>
      <family val="2"/>
    </font>
    <font>
      <b/>
      <sz val="10"/>
      <color indexed="8"/>
      <name val="Arial"/>
      <family val="2"/>
    </font>
    <font>
      <sz val="9"/>
      <color indexed="81"/>
      <name val="Arial"/>
      <family val="2"/>
    </font>
    <font>
      <sz val="9"/>
      <color indexed="8"/>
      <name val="Arial"/>
      <family val="2"/>
    </font>
    <font>
      <b/>
      <sz val="8"/>
      <name val="Arial"/>
      <family val="2"/>
    </font>
    <font>
      <sz val="11"/>
      <color indexed="8"/>
      <name val="Calibri"/>
      <family val="2"/>
    </font>
    <font>
      <sz val="10"/>
      <color indexed="8"/>
      <name val="Arial"/>
      <family val="2"/>
    </font>
    <font>
      <b/>
      <sz val="11"/>
      <color indexed="8"/>
      <name val="Arial"/>
      <family val="2"/>
    </font>
    <font>
      <b/>
      <sz val="10"/>
      <color indexed="8"/>
      <name val="Arial"/>
      <family val="2"/>
    </font>
    <font>
      <sz val="9"/>
      <color indexed="8"/>
      <name val="Arial"/>
      <family val="2"/>
    </font>
    <font>
      <b/>
      <sz val="9"/>
      <color indexed="8"/>
      <name val="Arial"/>
      <family val="2"/>
    </font>
    <font>
      <sz val="8"/>
      <color indexed="8"/>
      <name val="Arial"/>
      <family val="2"/>
    </font>
    <font>
      <b/>
      <sz val="8"/>
      <color indexed="8"/>
      <name val="Arial"/>
      <family val="2"/>
    </font>
    <font>
      <b/>
      <sz val="9"/>
      <color indexed="9"/>
      <name val="Arial"/>
      <family val="2"/>
    </font>
    <font>
      <b/>
      <sz val="8.5"/>
      <color indexed="8"/>
      <name val="Arial"/>
      <family val="2"/>
    </font>
    <font>
      <b/>
      <sz val="8"/>
      <color indexed="10"/>
      <name val="Arial"/>
      <family val="2"/>
    </font>
    <font>
      <sz val="7"/>
      <color indexed="8"/>
      <name val="Arial"/>
      <family val="2"/>
    </font>
    <font>
      <b/>
      <sz val="12"/>
      <color indexed="8"/>
      <name val="Arial"/>
      <family val="2"/>
    </font>
    <font>
      <vertAlign val="superscript"/>
      <sz val="8"/>
      <color indexed="8"/>
      <name val="Arial"/>
      <family val="2"/>
    </font>
    <font>
      <vertAlign val="superscript"/>
      <sz val="9"/>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8"/>
      <color rgb="FFFF0000"/>
      <name val="Arial"/>
      <family val="2"/>
    </font>
    <font>
      <sz val="10"/>
      <color indexed="81"/>
      <name val="Arial"/>
      <family val="2"/>
    </font>
    <font>
      <u/>
      <sz val="8"/>
      <color indexed="8"/>
      <name val="Arial"/>
      <family val="2"/>
    </font>
    <font>
      <sz val="10"/>
      <color indexed="8"/>
      <name val="Calibri"/>
      <family val="2"/>
    </font>
    <font>
      <sz val="9"/>
      <color rgb="FF000000"/>
      <name val="Arial"/>
      <family val="2"/>
    </font>
    <font>
      <b/>
      <sz val="9"/>
      <name val="Arial"/>
      <family val="2"/>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bgColor indexed="64"/>
      </patternFill>
    </fill>
    <fill>
      <patternFill patternType="solid">
        <fgColor indexed="55"/>
        <bgColor indexed="64"/>
      </patternFill>
    </fill>
    <fill>
      <patternFill patternType="solid">
        <fgColor indexed="9"/>
        <bgColor indexed="64"/>
      </patternFill>
    </fill>
    <fill>
      <patternFill patternType="solid">
        <fgColor indexed="50"/>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8" tint="0.39997558519241921"/>
        <bgColor indexed="6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4"/>
      </patternFill>
    </fill>
    <fill>
      <patternFill patternType="solid">
        <fgColor theme="7"/>
      </patternFill>
    </fill>
  </fills>
  <borders count="39">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dotted">
        <color indexed="64"/>
      </top>
      <bottom/>
      <diagonal/>
    </border>
    <border>
      <left/>
      <right style="medium">
        <color indexed="64"/>
      </right>
      <top style="thin">
        <color indexed="64"/>
      </top>
      <bottom style="thin">
        <color indexed="64"/>
      </bottom>
      <diagonal/>
    </border>
    <border>
      <left/>
      <right/>
      <top style="double">
        <color indexed="64"/>
      </top>
      <bottom style="thin">
        <color indexed="64"/>
      </bottom>
      <diagonal/>
    </border>
    <border>
      <left/>
      <right style="medium">
        <color indexed="64"/>
      </right>
      <top style="thin">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medium">
        <color theme="4" tint="0.39997558519241921"/>
      </bottom>
      <diagonal/>
    </border>
    <border>
      <left/>
      <right/>
      <top/>
      <bottom style="medium">
        <color auto="1"/>
      </bottom>
      <diagonal/>
    </border>
    <border>
      <left style="thin">
        <color indexed="64"/>
      </left>
      <right style="thin">
        <color indexed="64"/>
      </right>
      <top/>
      <bottom/>
      <diagonal/>
    </border>
  </borders>
  <cellStyleXfs count="458">
    <xf numFmtId="0" fontId="0" fillId="0" borderId="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18" fillId="2" borderId="0" applyNumberFormat="0" applyBorder="0" applyAlignment="0" applyProtection="0"/>
    <xf numFmtId="0" fontId="1" fillId="2" borderId="0" applyNumberFormat="0" applyBorder="0" applyAlignment="0" applyProtection="0"/>
    <xf numFmtId="0" fontId="18" fillId="2" borderId="0" applyNumberFormat="0" applyBorder="0" applyAlignment="0" applyProtection="0"/>
    <xf numFmtId="0" fontId="1" fillId="2" borderId="0" applyNumberFormat="0" applyBorder="0" applyAlignment="0" applyProtection="0"/>
    <xf numFmtId="0" fontId="18" fillId="2" borderId="0" applyNumberFormat="0" applyBorder="0" applyAlignment="0" applyProtection="0"/>
    <xf numFmtId="0" fontId="1"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18" fillId="3" borderId="0" applyNumberFormat="0" applyBorder="0" applyAlignment="0" applyProtection="0"/>
    <xf numFmtId="0" fontId="1" fillId="3" borderId="0" applyNumberFormat="0" applyBorder="0" applyAlignment="0" applyProtection="0"/>
    <xf numFmtId="0" fontId="18" fillId="3" borderId="0" applyNumberFormat="0" applyBorder="0" applyAlignment="0" applyProtection="0"/>
    <xf numFmtId="0" fontId="1" fillId="3" borderId="0" applyNumberFormat="0" applyBorder="0" applyAlignment="0" applyProtection="0"/>
    <xf numFmtId="0" fontId="18" fillId="3" borderId="0" applyNumberFormat="0" applyBorder="0" applyAlignment="0" applyProtection="0"/>
    <xf numFmtId="0" fontId="1" fillId="3"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18" fillId="4" borderId="0" applyNumberFormat="0" applyBorder="0" applyAlignment="0" applyProtection="0"/>
    <xf numFmtId="0" fontId="1" fillId="4" borderId="0" applyNumberFormat="0" applyBorder="0" applyAlignment="0" applyProtection="0"/>
    <xf numFmtId="0" fontId="18" fillId="4" borderId="0" applyNumberFormat="0" applyBorder="0" applyAlignment="0" applyProtection="0"/>
    <xf numFmtId="0" fontId="1" fillId="4" borderId="0" applyNumberFormat="0" applyBorder="0" applyAlignment="0" applyProtection="0"/>
    <xf numFmtId="0" fontId="18" fillId="4" borderId="0" applyNumberFormat="0" applyBorder="0" applyAlignment="0" applyProtection="0"/>
    <xf numFmtId="0" fontId="1" fillId="4"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57" fillId="27" borderId="0" applyNumberFormat="0" applyBorder="0" applyAlignment="0" applyProtection="0"/>
    <xf numFmtId="0" fontId="18" fillId="6" borderId="0" applyNumberFormat="0" applyBorder="0" applyAlignment="0" applyProtection="0"/>
    <xf numFmtId="0" fontId="1" fillId="6" borderId="0" applyNumberFormat="0" applyBorder="0" applyAlignment="0" applyProtection="0"/>
    <xf numFmtId="0" fontId="18" fillId="6" borderId="0" applyNumberFormat="0" applyBorder="0" applyAlignment="0" applyProtection="0"/>
    <xf numFmtId="0" fontId="1" fillId="6" borderId="0" applyNumberFormat="0" applyBorder="0" applyAlignment="0" applyProtection="0"/>
    <xf numFmtId="0" fontId="18" fillId="6" borderId="0" applyNumberFormat="0" applyBorder="0" applyAlignment="0" applyProtection="0"/>
    <xf numFmtId="0" fontId="1" fillId="6" borderId="0" applyNumberFormat="0" applyBorder="0" applyAlignment="0" applyProtection="0"/>
    <xf numFmtId="0" fontId="57" fillId="28" borderId="0" applyNumberFormat="0" applyBorder="0" applyAlignment="0" applyProtection="0"/>
    <xf numFmtId="0" fontId="18" fillId="7" borderId="0" applyNumberFormat="0" applyBorder="0" applyAlignment="0" applyProtection="0"/>
    <xf numFmtId="0" fontId="1" fillId="7" borderId="0" applyNumberFormat="0" applyBorder="0" applyAlignment="0" applyProtection="0"/>
    <xf numFmtId="0" fontId="18" fillId="7" borderId="0" applyNumberFormat="0" applyBorder="0" applyAlignment="0" applyProtection="0"/>
    <xf numFmtId="0" fontId="1" fillId="7" borderId="0" applyNumberFormat="0" applyBorder="0" applyAlignment="0" applyProtection="0"/>
    <xf numFmtId="0" fontId="18" fillId="7" borderId="0" applyNumberFormat="0" applyBorder="0" applyAlignment="0" applyProtection="0"/>
    <xf numFmtId="0" fontId="1" fillId="7" borderId="0" applyNumberFormat="0" applyBorder="0" applyAlignment="0" applyProtection="0"/>
    <xf numFmtId="0" fontId="57" fillId="8"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57" fillId="29" borderId="0" applyNumberFormat="0" applyBorder="0" applyAlignment="0" applyProtection="0"/>
    <xf numFmtId="0" fontId="18" fillId="9" borderId="0" applyNumberFormat="0" applyBorder="0" applyAlignment="0" applyProtection="0"/>
    <xf numFmtId="0" fontId="1" fillId="9" borderId="0" applyNumberFormat="0" applyBorder="0" applyAlignment="0" applyProtection="0"/>
    <xf numFmtId="0" fontId="18" fillId="9" borderId="0" applyNumberFormat="0" applyBorder="0" applyAlignment="0" applyProtection="0"/>
    <xf numFmtId="0" fontId="1" fillId="9" borderId="0" applyNumberFormat="0" applyBorder="0" applyAlignment="0" applyProtection="0"/>
    <xf numFmtId="0" fontId="18" fillId="9" borderId="0" applyNumberFormat="0" applyBorder="0" applyAlignment="0" applyProtection="0"/>
    <xf numFmtId="0" fontId="1" fillId="9"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18" fillId="10" borderId="0" applyNumberFormat="0" applyBorder="0" applyAlignment="0" applyProtection="0"/>
    <xf numFmtId="0" fontId="1" fillId="10" borderId="0" applyNumberFormat="0" applyBorder="0" applyAlignment="0" applyProtection="0"/>
    <xf numFmtId="0" fontId="18" fillId="10" borderId="0" applyNumberFormat="0" applyBorder="0" applyAlignment="0" applyProtection="0"/>
    <xf numFmtId="0" fontId="1" fillId="10" borderId="0" applyNumberFormat="0" applyBorder="0" applyAlignment="0" applyProtection="0"/>
    <xf numFmtId="0" fontId="18" fillId="10" borderId="0" applyNumberFormat="0" applyBorder="0" applyAlignment="0" applyProtection="0"/>
    <xf numFmtId="0" fontId="1" fillId="10" borderId="0" applyNumberFormat="0" applyBorder="0" applyAlignment="0" applyProtection="0"/>
    <xf numFmtId="0" fontId="57"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18" fillId="5" borderId="0" applyNumberFormat="0" applyBorder="0" applyAlignment="0" applyProtection="0"/>
    <xf numFmtId="0" fontId="1" fillId="5" borderId="0" applyNumberFormat="0" applyBorder="0" applyAlignment="0" applyProtection="0"/>
    <xf numFmtId="0" fontId="57" fillId="30"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18" fillId="8" borderId="0" applyNumberFormat="0" applyBorder="0" applyAlignment="0" applyProtection="0"/>
    <xf numFmtId="0" fontId="1" fillId="8" borderId="0" applyNumberFormat="0" applyBorder="0" applyAlignment="0" applyProtection="0"/>
    <xf numFmtId="0" fontId="57" fillId="11" borderId="0" applyNumberFormat="0" applyBorder="0" applyAlignment="0" applyProtection="0"/>
    <xf numFmtId="0" fontId="18" fillId="11" borderId="0" applyNumberFormat="0" applyBorder="0" applyAlignment="0" applyProtection="0"/>
    <xf numFmtId="0" fontId="1" fillId="11" borderId="0" applyNumberFormat="0" applyBorder="0" applyAlignment="0" applyProtection="0"/>
    <xf numFmtId="0" fontId="18" fillId="11" borderId="0" applyNumberFormat="0" applyBorder="0" applyAlignment="0" applyProtection="0"/>
    <xf numFmtId="0" fontId="1" fillId="11" borderId="0" applyNumberFormat="0" applyBorder="0" applyAlignment="0" applyProtection="0"/>
    <xf numFmtId="0" fontId="18" fillId="11" borderId="0" applyNumberFormat="0" applyBorder="0" applyAlignment="0" applyProtection="0"/>
    <xf numFmtId="0" fontId="1" fillId="11" borderId="0" applyNumberFormat="0" applyBorder="0" applyAlignment="0" applyProtection="0"/>
    <xf numFmtId="0" fontId="58" fillId="12" borderId="0" applyNumberFormat="0" applyBorder="0" applyAlignment="0" applyProtection="0"/>
    <xf numFmtId="0" fontId="28" fillId="12" borderId="0" applyNumberFormat="0" applyBorder="0" applyAlignment="0" applyProtection="0"/>
    <xf numFmtId="0" fontId="16" fillId="12" borderId="0" applyNumberFormat="0" applyBorder="0" applyAlignment="0" applyProtection="0"/>
    <xf numFmtId="0" fontId="28" fillId="12" borderId="0" applyNumberFormat="0" applyBorder="0" applyAlignment="0" applyProtection="0"/>
    <xf numFmtId="0" fontId="16" fillId="12" borderId="0" applyNumberFormat="0" applyBorder="0" applyAlignment="0" applyProtection="0"/>
    <xf numFmtId="0" fontId="58" fillId="31" borderId="0" applyNumberFormat="0" applyBorder="0" applyAlignment="0" applyProtection="0"/>
    <xf numFmtId="0" fontId="28" fillId="9" borderId="0" applyNumberFormat="0" applyBorder="0" applyAlignment="0" applyProtection="0"/>
    <xf numFmtId="0" fontId="16" fillId="9" borderId="0" applyNumberFormat="0" applyBorder="0" applyAlignment="0" applyProtection="0"/>
    <xf numFmtId="0" fontId="28" fillId="9" borderId="0" applyNumberFormat="0" applyBorder="0" applyAlignment="0" applyProtection="0"/>
    <xf numFmtId="0" fontId="16" fillId="9" borderId="0" applyNumberFormat="0" applyBorder="0" applyAlignment="0" applyProtection="0"/>
    <xf numFmtId="0" fontId="58" fillId="32" borderId="0" applyNumberFormat="0" applyBorder="0" applyAlignment="0" applyProtection="0"/>
    <xf numFmtId="0" fontId="28" fillId="10" borderId="0" applyNumberFormat="0" applyBorder="0" applyAlignment="0" applyProtection="0"/>
    <xf numFmtId="0" fontId="16" fillId="10" borderId="0" applyNumberFormat="0" applyBorder="0" applyAlignment="0" applyProtection="0"/>
    <xf numFmtId="0" fontId="28" fillId="10" borderId="0" applyNumberFormat="0" applyBorder="0" applyAlignment="0" applyProtection="0"/>
    <xf numFmtId="0" fontId="16" fillId="10"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28" fillId="13" borderId="0" applyNumberFormat="0" applyBorder="0" applyAlignment="0" applyProtection="0"/>
    <xf numFmtId="0" fontId="16" fillId="13" borderId="0" applyNumberFormat="0" applyBorder="0" applyAlignment="0" applyProtection="0"/>
    <xf numFmtId="0" fontId="28" fillId="13" borderId="0" applyNumberFormat="0" applyBorder="0" applyAlignment="0" applyProtection="0"/>
    <xf numFmtId="0" fontId="16" fillId="13" borderId="0" applyNumberFormat="0" applyBorder="0" applyAlignment="0" applyProtection="0"/>
    <xf numFmtId="0" fontId="58" fillId="33" borderId="0" applyNumberFormat="0" applyBorder="0" applyAlignment="0" applyProtection="0"/>
    <xf numFmtId="0" fontId="28" fillId="14" borderId="0" applyNumberFormat="0" applyBorder="0" applyAlignment="0" applyProtection="0"/>
    <xf numFmtId="0" fontId="16" fillId="14" borderId="0" applyNumberFormat="0" applyBorder="0" applyAlignment="0" applyProtection="0"/>
    <xf numFmtId="0" fontId="28" fillId="14" borderId="0" applyNumberFormat="0" applyBorder="0" applyAlignment="0" applyProtection="0"/>
    <xf numFmtId="0" fontId="16" fillId="14"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28" fillId="15" borderId="0" applyNumberFormat="0" applyBorder="0" applyAlignment="0" applyProtection="0"/>
    <xf numFmtId="0" fontId="16" fillId="15" borderId="0" applyNumberFormat="0" applyBorder="0" applyAlignment="0" applyProtection="0"/>
    <xf numFmtId="0" fontId="28" fillId="15" borderId="0" applyNumberFormat="0" applyBorder="0" applyAlignment="0" applyProtection="0"/>
    <xf numFmtId="0" fontId="16" fillId="15" borderId="0" applyNumberFormat="0" applyBorder="0" applyAlignment="0" applyProtection="0"/>
    <xf numFmtId="0" fontId="28" fillId="16" borderId="0" applyNumberFormat="0" applyBorder="0" applyAlignment="0" applyProtection="0"/>
    <xf numFmtId="0" fontId="16" fillId="16" borderId="0" applyNumberFormat="0" applyBorder="0" applyAlignment="0" applyProtection="0"/>
    <xf numFmtId="0" fontId="28" fillId="17" borderId="0" applyNumberFormat="0" applyBorder="0" applyAlignment="0" applyProtection="0"/>
    <xf numFmtId="0" fontId="16" fillId="17" borderId="0" applyNumberFormat="0" applyBorder="0" applyAlignment="0" applyProtection="0"/>
    <xf numFmtId="0" fontId="28" fillId="18" borderId="0" applyNumberFormat="0" applyBorder="0" applyAlignment="0" applyProtection="0"/>
    <xf numFmtId="0" fontId="16" fillId="18" borderId="0" applyNumberFormat="0" applyBorder="0" applyAlignment="0" applyProtection="0"/>
    <xf numFmtId="0" fontId="28" fillId="13" borderId="0" applyNumberFormat="0" applyBorder="0" applyAlignment="0" applyProtection="0"/>
    <xf numFmtId="0" fontId="16" fillId="13" borderId="0" applyNumberFormat="0" applyBorder="0" applyAlignment="0" applyProtection="0"/>
    <xf numFmtId="0" fontId="28" fillId="14" borderId="0" applyNumberFormat="0" applyBorder="0" applyAlignment="0" applyProtection="0"/>
    <xf numFmtId="0" fontId="16" fillId="14" borderId="0" applyNumberFormat="0" applyBorder="0" applyAlignment="0" applyProtection="0"/>
    <xf numFmtId="0" fontId="28" fillId="19" borderId="0" applyNumberFormat="0" applyBorder="0" applyAlignment="0" applyProtection="0"/>
    <xf numFmtId="0" fontId="16" fillId="19"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9" fillId="20" borderId="29" applyNumberFormat="0" applyAlignment="0" applyProtection="0"/>
    <xf numFmtId="0" fontId="59" fillId="20" borderId="29" applyNumberFormat="0" applyAlignment="0" applyProtection="0"/>
    <xf numFmtId="0" fontId="59" fillId="20" borderId="29" applyNumberFormat="0" applyAlignment="0" applyProtection="0"/>
    <xf numFmtId="0" fontId="59" fillId="20" borderId="29" applyNumberFormat="0" applyAlignment="0" applyProtection="0"/>
    <xf numFmtId="0" fontId="29" fillId="20" borderId="1" applyNumberFormat="0" applyAlignment="0" applyProtection="0"/>
    <xf numFmtId="0" fontId="9" fillId="20" borderId="1" applyNumberFormat="0" applyAlignment="0" applyProtection="0"/>
    <xf numFmtId="0" fontId="29" fillId="20" borderId="1" applyNumberFormat="0" applyAlignment="0" applyProtection="0"/>
    <xf numFmtId="0" fontId="9" fillId="20" borderId="1" applyNumberFormat="0" applyAlignment="0" applyProtection="0"/>
    <xf numFmtId="0" fontId="29" fillId="20" borderId="1" applyNumberFormat="0" applyAlignment="0" applyProtection="0"/>
    <xf numFmtId="0" fontId="9" fillId="20" borderId="1" applyNumberFormat="0" applyAlignment="0" applyProtection="0"/>
    <xf numFmtId="0" fontId="59" fillId="20" borderId="29" applyNumberFormat="0" applyAlignment="0" applyProtection="0"/>
    <xf numFmtId="0" fontId="34" fillId="3" borderId="0" applyNumberFormat="0" applyBorder="0" applyAlignment="0" applyProtection="0"/>
    <xf numFmtId="0" fontId="7" fillId="3" borderId="0" applyNumberFormat="0" applyBorder="0" applyAlignment="0" applyProtection="0"/>
    <xf numFmtId="0" fontId="61" fillId="20" borderId="30" applyNumberFormat="0" applyAlignment="0" applyProtection="0"/>
    <xf numFmtId="0" fontId="61" fillId="20" borderId="30" applyNumberFormat="0" applyAlignment="0" applyProtection="0"/>
    <xf numFmtId="0" fontId="61" fillId="20" borderId="30" applyNumberFormat="0" applyAlignment="0" applyProtection="0"/>
    <xf numFmtId="0" fontId="61" fillId="20" borderId="30" applyNumberFormat="0" applyAlignment="0" applyProtection="0"/>
    <xf numFmtId="0" fontId="30" fillId="20" borderId="2" applyNumberFormat="0" applyAlignment="0" applyProtection="0"/>
    <xf numFmtId="0" fontId="10" fillId="20" borderId="2" applyNumberFormat="0" applyAlignment="0" applyProtection="0"/>
    <xf numFmtId="0" fontId="30" fillId="20" borderId="2" applyNumberFormat="0" applyAlignment="0" applyProtection="0"/>
    <xf numFmtId="0" fontId="10" fillId="20" borderId="2" applyNumberFormat="0" applyAlignment="0" applyProtection="0"/>
    <xf numFmtId="0" fontId="30" fillId="20" borderId="2" applyNumberFormat="0" applyAlignment="0" applyProtection="0"/>
    <xf numFmtId="0" fontId="10" fillId="20" borderId="2" applyNumberFormat="0" applyAlignment="0" applyProtection="0"/>
    <xf numFmtId="0" fontId="61" fillId="20" borderId="30" applyNumberFormat="0" applyAlignment="0" applyProtection="0"/>
    <xf numFmtId="0" fontId="30" fillId="20" borderId="2" applyNumberFormat="0" applyAlignment="0" applyProtection="0"/>
    <xf numFmtId="0" fontId="10" fillId="20" borderId="2" applyNumberFormat="0" applyAlignment="0" applyProtection="0"/>
    <xf numFmtId="0" fontId="36" fillId="21" borderId="3" applyNumberFormat="0" applyAlignment="0" applyProtection="0"/>
    <xf numFmtId="0" fontId="12" fillId="21" borderId="3" applyNumberFormat="0" applyAlignment="0" applyProtection="0"/>
    <xf numFmtId="0" fontId="63" fillId="40" borderId="30" applyNumberFormat="0" applyAlignment="0" applyProtection="0"/>
    <xf numFmtId="0" fontId="31" fillId="7" borderId="2" applyNumberFormat="0" applyAlignment="0" applyProtection="0"/>
    <xf numFmtId="0" fontId="8" fillId="7" borderId="2" applyNumberFormat="0" applyAlignment="0" applyProtection="0"/>
    <xf numFmtId="0" fontId="31" fillId="7" borderId="2" applyNumberFormat="0" applyAlignment="0" applyProtection="0"/>
    <xf numFmtId="0" fontId="8" fillId="7" borderId="2" applyNumberFormat="0" applyAlignment="0" applyProtection="0"/>
    <xf numFmtId="0" fontId="31" fillId="7" borderId="2" applyNumberFormat="0" applyAlignment="0" applyProtection="0"/>
    <xf numFmtId="0" fontId="8" fillId="7" borderId="2" applyNumberFormat="0" applyAlignment="0" applyProtection="0"/>
    <xf numFmtId="0" fontId="64" fillId="0" borderId="4" applyNumberFormat="0" applyFill="0" applyAlignment="0" applyProtection="0"/>
    <xf numFmtId="0" fontId="64" fillId="0" borderId="4" applyNumberFormat="0" applyFill="0" applyAlignment="0" applyProtection="0"/>
    <xf numFmtId="0" fontId="64" fillId="0" borderId="4" applyNumberFormat="0" applyFill="0" applyAlignment="0" applyProtection="0"/>
    <xf numFmtId="0" fontId="64" fillId="0" borderId="4" applyNumberFormat="0" applyFill="0" applyAlignment="0" applyProtection="0"/>
    <xf numFmtId="0" fontId="64" fillId="0" borderId="4" applyNumberFormat="0" applyFill="0" applyAlignment="0" applyProtection="0"/>
    <xf numFmtId="0" fontId="64" fillId="0" borderId="4" applyNumberFormat="0" applyFill="0" applyAlignment="0" applyProtection="0"/>
    <xf numFmtId="0" fontId="64"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64" fillId="0" borderId="4" applyNumberFormat="0" applyFill="0" applyAlignment="0" applyProtection="0"/>
    <xf numFmtId="0" fontId="21" fillId="0" borderId="4" applyNumberFormat="0" applyFill="0" applyAlignment="0" applyProtection="0"/>
    <xf numFmtId="0" fontId="15" fillId="0" borderId="4" applyNumberFormat="0" applyFill="0" applyAlignment="0" applyProtection="0"/>
    <xf numFmtId="0" fontId="21" fillId="0" borderId="4" applyNumberFormat="0" applyFill="0" applyAlignment="0" applyProtection="0"/>
    <xf numFmtId="0" fontId="15" fillId="0" borderId="4" applyNumberFormat="0" applyFill="0" applyAlignment="0" applyProtection="0"/>
    <xf numFmtId="0" fontId="64" fillId="0" borderId="4" applyNumberFormat="0" applyFill="0" applyAlignment="0" applyProtection="0"/>
    <xf numFmtId="0" fontId="65" fillId="0" borderId="0" applyNumberFormat="0" applyFill="0" applyBorder="0" applyAlignment="0" applyProtection="0"/>
    <xf numFmtId="0" fontId="32" fillId="0" borderId="0" applyNumberFormat="0" applyFill="0" applyBorder="0" applyAlignment="0" applyProtection="0"/>
    <xf numFmtId="0" fontId="14" fillId="0" borderId="0" applyNumberFormat="0" applyFill="0" applyBorder="0" applyAlignment="0" applyProtection="0"/>
    <xf numFmtId="0" fontId="32" fillId="0" borderId="0" applyNumberFormat="0" applyFill="0" applyBorder="0" applyAlignment="0" applyProtection="0"/>
    <xf numFmtId="0" fontId="14" fillId="0" borderId="0" applyNumberFormat="0" applyFill="0" applyBorder="0" applyAlignment="0" applyProtection="0"/>
    <xf numFmtId="0" fontId="33" fillId="4" borderId="0" applyNumberFormat="0" applyBorder="0" applyAlignment="0" applyProtection="0"/>
    <xf numFmtId="0" fontId="6" fillId="4" borderId="0" applyNumberFormat="0" applyBorder="0" applyAlignment="0" applyProtection="0"/>
    <xf numFmtId="0" fontId="66" fillId="41" borderId="0" applyNumberFormat="0" applyBorder="0" applyAlignment="0" applyProtection="0"/>
    <xf numFmtId="0" fontId="66" fillId="41" borderId="0" applyNumberFormat="0" applyBorder="0" applyAlignment="0" applyProtection="0"/>
    <xf numFmtId="0" fontId="31" fillId="7" borderId="2" applyNumberFormat="0" applyAlignment="0" applyProtection="0"/>
    <xf numFmtId="0" fontId="8" fillId="7" borderId="2" applyNumberFormat="0" applyAlignment="0" applyProtection="0"/>
    <xf numFmtId="0" fontId="35" fillId="0" borderId="8" applyNumberFormat="0" applyFill="0" applyAlignment="0" applyProtection="0"/>
    <xf numFmtId="0" fontId="11" fillId="0" borderId="8" applyNumberFormat="0" applyFill="0" applyAlignment="0" applyProtection="0"/>
    <xf numFmtId="0" fontId="68" fillId="42" borderId="0" applyNumberFormat="0" applyBorder="0" applyAlignment="0" applyProtection="0"/>
    <xf numFmtId="0" fontId="57" fillId="0" borderId="0"/>
    <xf numFmtId="0" fontId="19" fillId="22" borderId="9" applyNumberFormat="0" applyFont="0" applyAlignment="0" applyProtection="0"/>
    <xf numFmtId="0" fontId="19" fillId="22" borderId="9"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42"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18" fillId="43" borderId="34" applyNumberFormat="0" applyFont="0" applyAlignment="0" applyProtection="0"/>
    <xf numFmtId="0" fontId="1" fillId="43" borderId="34" applyNumberFormat="0" applyFont="0" applyAlignment="0" applyProtection="0"/>
    <xf numFmtId="0" fontId="29" fillId="20" borderId="1" applyNumberFormat="0" applyAlignment="0" applyProtection="0"/>
    <xf numFmtId="0" fontId="9" fillId="20" borderId="1" applyNumberFormat="0" applyAlignment="0" applyProtection="0"/>
    <xf numFmtId="9" fontId="42"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60" fillId="38" borderId="0" applyNumberFormat="0" applyBorder="0" applyAlignment="0" applyProtection="0"/>
    <xf numFmtId="0" fontId="60" fillId="38" borderId="0" applyNumberFormat="0" applyBorder="0" applyAlignment="0" applyProtection="0"/>
    <xf numFmtId="0" fontId="19" fillId="0" borderId="0"/>
    <xf numFmtId="0" fontId="57" fillId="0" borderId="0"/>
    <xf numFmtId="0" fontId="57" fillId="0" borderId="0"/>
    <xf numFmtId="0" fontId="69" fillId="0" borderId="0"/>
    <xf numFmtId="0" fontId="19" fillId="0" borderId="0"/>
    <xf numFmtId="0" fontId="57" fillId="0" borderId="0"/>
    <xf numFmtId="0" fontId="57" fillId="0" borderId="0"/>
    <xf numFmtId="0" fontId="69"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9" fillId="0" borderId="0"/>
    <xf numFmtId="0" fontId="69"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69" fillId="0" borderId="0"/>
    <xf numFmtId="0" fontId="1" fillId="0" borderId="0"/>
    <xf numFmtId="0" fontId="57" fillId="0" borderId="0"/>
    <xf numFmtId="0" fontId="19" fillId="0" borderId="0"/>
    <xf numFmtId="0" fontId="21" fillId="0" borderId="4" applyNumberFormat="0" applyFill="0" applyAlignment="0" applyProtection="0"/>
    <xf numFmtId="0" fontId="15" fillId="0" borderId="4" applyNumberFormat="0" applyFill="0" applyAlignment="0" applyProtection="0"/>
    <xf numFmtId="0" fontId="24" fillId="0" borderId="5" applyNumberFormat="0" applyFill="0" applyAlignment="0" applyProtection="0"/>
    <xf numFmtId="0" fontId="3" fillId="0" borderId="5" applyNumberFormat="0" applyFill="0" applyAlignment="0" applyProtection="0"/>
    <xf numFmtId="0" fontId="24" fillId="0" borderId="5" applyNumberFormat="0" applyFill="0" applyAlignment="0" applyProtection="0"/>
    <xf numFmtId="0" fontId="3" fillId="0" borderId="5" applyNumberFormat="0" applyFill="0" applyAlignment="0" applyProtection="0"/>
    <xf numFmtId="0" fontId="27" fillId="0" borderId="6" applyNumberFormat="0" applyFill="0" applyAlignment="0" applyProtection="0"/>
    <xf numFmtId="0" fontId="4" fillId="0" borderId="6" applyNumberFormat="0" applyFill="0" applyAlignment="0" applyProtection="0"/>
    <xf numFmtId="0" fontId="27" fillId="0" borderId="6" applyNumberFormat="0" applyFill="0" applyAlignment="0" applyProtection="0"/>
    <xf numFmtId="0" fontId="4" fillId="0" borderId="6" applyNumberFormat="0" applyFill="0" applyAlignment="0" applyProtection="0"/>
    <xf numFmtId="0" fontId="25" fillId="0" borderId="7" applyNumberFormat="0" applyFill="0" applyAlignment="0" applyProtection="0"/>
    <xf numFmtId="0" fontId="5" fillId="0" borderId="7" applyNumberFormat="0" applyFill="0" applyAlignment="0" applyProtection="0"/>
    <xf numFmtId="0" fontId="25" fillId="0" borderId="7" applyNumberFormat="0" applyFill="0" applyAlignment="0" applyProtection="0"/>
    <xf numFmtId="0" fontId="5" fillId="0" borderId="7" applyNumberFormat="0" applyFill="0" applyAlignment="0" applyProtection="0"/>
    <xf numFmtId="0" fontId="25" fillId="0" borderId="0" applyNumberFormat="0" applyFill="0" applyBorder="0" applyAlignment="0" applyProtection="0"/>
    <xf numFmtId="0" fontId="5" fillId="0" borderId="0" applyNumberFormat="0" applyFill="0" applyBorder="0" applyAlignment="0" applyProtection="0"/>
    <xf numFmtId="0" fontId="25" fillId="0" borderId="0" applyNumberFormat="0" applyFill="0" applyBorder="0" applyAlignment="0" applyProtection="0"/>
    <xf numFmtId="0" fontId="5" fillId="0" borderId="0" applyNumberFormat="0" applyFill="0" applyBorder="0" applyAlignment="0" applyProtection="0"/>
    <xf numFmtId="0" fontId="23" fillId="0" borderId="0" applyNumberFormat="0" applyFill="0" applyBorder="0" applyAlignment="0" applyProtection="0"/>
    <xf numFmtId="0" fontId="2" fillId="0" borderId="0" applyNumberFormat="0" applyFill="0" applyBorder="0" applyAlignment="0" applyProtection="0"/>
    <xf numFmtId="0" fontId="23" fillId="0" borderId="0" applyNumberFormat="0" applyFill="0" applyBorder="0" applyAlignment="0" applyProtection="0"/>
    <xf numFmtId="0" fontId="2" fillId="0" borderId="0" applyNumberFormat="0" applyFill="0" applyBorder="0" applyAlignment="0" applyProtection="0"/>
    <xf numFmtId="0" fontId="67" fillId="0" borderId="33" applyNumberFormat="0" applyFill="0" applyAlignment="0" applyProtection="0"/>
    <xf numFmtId="0" fontId="67" fillId="0" borderId="33"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3" fillId="0" borderId="0" applyNumberFormat="0" applyFill="0" applyBorder="0" applyAlignment="0" applyProtection="0"/>
    <xf numFmtId="0" fontId="70" fillId="0" borderId="0" applyNumberFormat="0" applyFill="0" applyBorder="0" applyAlignment="0" applyProtection="0"/>
    <xf numFmtId="0" fontId="13" fillId="0" borderId="0" applyNumberFormat="0" applyFill="0" applyBorder="0" applyAlignment="0" applyProtection="0"/>
    <xf numFmtId="0" fontId="26" fillId="0" borderId="0" applyNumberFormat="0" applyFill="0" applyBorder="0" applyAlignment="0" applyProtection="0"/>
    <xf numFmtId="0" fontId="13" fillId="0" borderId="0" applyNumberFormat="0" applyFill="0" applyBorder="0" applyAlignment="0" applyProtection="0"/>
    <xf numFmtId="0" fontId="26" fillId="0" borderId="0" applyNumberFormat="0" applyFill="0" applyBorder="0" applyAlignment="0" applyProtection="0"/>
    <xf numFmtId="0" fontId="13" fillId="0" borderId="0" applyNumberFormat="0" applyFill="0" applyBorder="0" applyAlignment="0" applyProtection="0"/>
    <xf numFmtId="0" fontId="26" fillId="0" borderId="0" applyNumberFormat="0" applyFill="0" applyBorder="0" applyAlignment="0" applyProtection="0"/>
    <xf numFmtId="0" fontId="62" fillId="39" borderId="31" applyNumberFormat="0" applyAlignment="0" applyProtection="0"/>
    <xf numFmtId="0" fontId="62" fillId="39" borderId="31" applyNumberFormat="0" applyAlignment="0" applyProtection="0"/>
    <xf numFmtId="0" fontId="71" fillId="0" borderId="0" applyNumberFormat="0" applyFill="0" applyBorder="0" applyAlignment="0" applyProtection="0"/>
    <xf numFmtId="0" fontId="72" fillId="0" borderId="35" applyNumberFormat="0" applyFill="0" applyAlignment="0" applyProtection="0"/>
    <xf numFmtId="0" fontId="73" fillId="0" borderId="32" applyNumberFormat="0" applyFill="0" applyAlignment="0" applyProtection="0"/>
    <xf numFmtId="0" fontId="74" fillId="0" borderId="36" applyNumberFormat="0" applyFill="0" applyAlignment="0" applyProtection="0"/>
    <xf numFmtId="0" fontId="74" fillId="0" borderId="0" applyNumberFormat="0" applyFill="0" applyBorder="0" applyAlignment="0" applyProtection="0"/>
    <xf numFmtId="0" fontId="66" fillId="41" borderId="0" applyNumberFormat="0" applyBorder="0" applyAlignment="0" applyProtection="0"/>
    <xf numFmtId="0" fontId="60" fillId="38" borderId="0" applyNumberFormat="0" applyBorder="0" applyAlignment="0" applyProtection="0"/>
    <xf numFmtId="0" fontId="67" fillId="0" borderId="33" applyNumberFormat="0" applyFill="0" applyAlignment="0" applyProtection="0"/>
    <xf numFmtId="0" fontId="62" fillId="39" borderId="31" applyNumberFormat="0" applyAlignment="0" applyProtection="0"/>
    <xf numFmtId="0" fontId="1" fillId="43" borderId="34" applyNumberFormat="0" applyFont="0" applyAlignment="0" applyProtection="0"/>
    <xf numFmtId="0" fontId="58" fillId="45" borderId="0" applyNumberFormat="0" applyBorder="0" applyAlignment="0" applyProtection="0"/>
    <xf numFmtId="0" fontId="58" fillId="34" borderId="0" applyNumberFormat="0" applyBorder="0" applyAlignment="0" applyProtection="0"/>
    <xf numFmtId="0" fontId="58" fillId="35" borderId="0" applyNumberFormat="0" applyBorder="0" applyAlignment="0" applyProtection="0"/>
    <xf numFmtId="0" fontId="58" fillId="46" borderId="0" applyNumberFormat="0" applyBorder="0" applyAlignment="0" applyProtection="0"/>
    <xf numFmtId="0" fontId="58" fillId="36" borderId="0" applyNumberFormat="0" applyBorder="0" applyAlignment="0" applyProtection="0"/>
    <xf numFmtId="0" fontId="58" fillId="37" borderId="0" applyNumberFormat="0" applyBorder="0" applyAlignment="0" applyProtection="0"/>
  </cellStyleXfs>
  <cellXfs count="313">
    <xf numFmtId="0" fontId="0" fillId="0" borderId="0" xfId="0"/>
    <xf numFmtId="0" fontId="43" fillId="0" borderId="0" xfId="0" applyFont="1"/>
    <xf numFmtId="0" fontId="43" fillId="0" borderId="0" xfId="0" applyFont="1" applyAlignment="1">
      <alignment horizontal="left" vertical="center" indent="1"/>
    </xf>
    <xf numFmtId="0" fontId="45" fillId="0" borderId="0" xfId="0" applyFont="1"/>
    <xf numFmtId="0" fontId="46" fillId="0" borderId="0" xfId="0" applyFont="1" applyAlignment="1">
      <alignment vertical="top" wrapText="1"/>
    </xf>
    <xf numFmtId="0" fontId="47" fillId="0" borderId="10" xfId="0" applyFont="1" applyBorder="1" applyAlignment="1">
      <alignment vertical="top" wrapText="1"/>
    </xf>
    <xf numFmtId="0" fontId="22" fillId="0" borderId="0" xfId="0" applyFont="1"/>
    <xf numFmtId="0" fontId="48" fillId="0" borderId="0" xfId="0" applyFont="1"/>
    <xf numFmtId="14" fontId="48" fillId="0" borderId="0" xfId="0" applyNumberFormat="1" applyFont="1"/>
    <xf numFmtId="14" fontId="48" fillId="0" borderId="0" xfId="0" applyNumberFormat="1" applyFont="1" applyAlignment="1">
      <alignment horizontal="center"/>
    </xf>
    <xf numFmtId="0" fontId="48" fillId="0" borderId="0" xfId="0" quotePrefix="1" applyFont="1"/>
    <xf numFmtId="0" fontId="46" fillId="0" borderId="0" xfId="0" applyFont="1"/>
    <xf numFmtId="0" fontId="46" fillId="0" borderId="10" xfId="0" applyFont="1" applyBorder="1"/>
    <xf numFmtId="0" fontId="45" fillId="0" borderId="0" xfId="0" applyFont="1" applyAlignment="1">
      <alignment vertical="center"/>
    </xf>
    <xf numFmtId="0" fontId="47" fillId="0" borderId="0" xfId="0" applyFont="1"/>
    <xf numFmtId="0" fontId="17" fillId="0" borderId="0" xfId="0" applyFont="1"/>
    <xf numFmtId="14" fontId="20" fillId="23" borderId="10" xfId="0" applyNumberFormat="1" applyFont="1" applyFill="1" applyBorder="1" applyAlignment="1">
      <alignment horizontal="left"/>
    </xf>
    <xf numFmtId="0" fontId="47" fillId="0" borderId="10" xfId="0" applyFont="1" applyBorder="1"/>
    <xf numFmtId="0" fontId="22" fillId="0" borderId="10" xfId="0" applyFont="1" applyBorder="1"/>
    <xf numFmtId="0" fontId="48" fillId="0" borderId="10" xfId="0" applyFont="1" applyBorder="1"/>
    <xf numFmtId="0" fontId="0" fillId="0" borderId="0" xfId="0" applyAlignment="1">
      <alignment vertical="center"/>
    </xf>
    <xf numFmtId="0" fontId="43" fillId="0" borderId="0" xfId="0" applyFont="1" applyAlignment="1">
      <alignment horizontal="center"/>
    </xf>
    <xf numFmtId="0" fontId="46" fillId="0" borderId="0" xfId="0" applyFont="1" applyAlignment="1">
      <alignment horizontal="center" vertical="center"/>
    </xf>
    <xf numFmtId="0" fontId="0" fillId="0" borderId="0" xfId="0" applyAlignment="1">
      <alignment vertical="top"/>
    </xf>
    <xf numFmtId="0" fontId="47" fillId="0" borderId="11" xfId="0" applyFont="1" applyBorder="1" applyAlignment="1">
      <alignment horizontal="right"/>
    </xf>
    <xf numFmtId="0" fontId="47" fillId="0" borderId="10" xfId="0" applyFont="1" applyBorder="1" applyAlignment="1">
      <alignment horizontal="right"/>
    </xf>
    <xf numFmtId="0" fontId="46" fillId="0" borderId="0" xfId="0" applyFont="1" applyAlignment="1">
      <alignment vertical="center"/>
    </xf>
    <xf numFmtId="0" fontId="45" fillId="0" borderId="0" xfId="0" applyFont="1" applyAlignment="1">
      <alignment horizontal="right" vertical="center"/>
    </xf>
    <xf numFmtId="0" fontId="45" fillId="0" borderId="0" xfId="0" applyFont="1" applyAlignment="1">
      <alignment horizontal="right" vertical="top"/>
    </xf>
    <xf numFmtId="0" fontId="47" fillId="0" borderId="0" xfId="0" applyFont="1" applyAlignment="1">
      <alignment horizontal="center" vertical="center"/>
    </xf>
    <xf numFmtId="0" fontId="49" fillId="0" borderId="0" xfId="0" applyFont="1"/>
    <xf numFmtId="0" fontId="47" fillId="24" borderId="0" xfId="0" applyFont="1" applyFill="1"/>
    <xf numFmtId="0" fontId="46" fillId="24" borderId="10" xfId="0" applyFont="1" applyFill="1" applyBorder="1"/>
    <xf numFmtId="0" fontId="0" fillId="24" borderId="0" xfId="0" applyFill="1"/>
    <xf numFmtId="0" fontId="43" fillId="0" borderId="0" xfId="0" applyFont="1" applyAlignment="1">
      <alignment vertical="center"/>
    </xf>
    <xf numFmtId="0" fontId="46" fillId="0" borderId="0" xfId="0" applyFont="1" applyAlignment="1">
      <alignment horizontal="right" vertical="center"/>
    </xf>
    <xf numFmtId="0" fontId="46" fillId="0" borderId="0" xfId="0" applyFont="1" applyAlignment="1">
      <alignment horizontal="left" vertical="center"/>
    </xf>
    <xf numFmtId="0" fontId="0" fillId="0" borderId="0" xfId="0" applyAlignment="1">
      <alignment wrapText="1"/>
    </xf>
    <xf numFmtId="0" fontId="0" fillId="0" borderId="0" xfId="0" applyAlignment="1">
      <alignment vertical="top" wrapText="1"/>
    </xf>
    <xf numFmtId="0" fontId="48" fillId="0" borderId="10" xfId="0" applyFont="1" applyBorder="1" applyAlignment="1">
      <alignment horizontal="center" vertical="center" wrapText="1"/>
    </xf>
    <xf numFmtId="1" fontId="48" fillId="0" borderId="10" xfId="0" applyNumberFormat="1" applyFont="1" applyBorder="1" applyAlignment="1">
      <alignment horizontal="center" vertical="center"/>
    </xf>
    <xf numFmtId="0" fontId="43" fillId="0" borderId="0" xfId="0" quotePrefix="1" applyFont="1"/>
    <xf numFmtId="0" fontId="0" fillId="0" borderId="0" xfId="0" quotePrefix="1"/>
    <xf numFmtId="0" fontId="46" fillId="0" borderId="10" xfId="0" applyFont="1" applyBorder="1" applyAlignment="1">
      <alignment horizontal="center" vertical="center"/>
    </xf>
    <xf numFmtId="0" fontId="46" fillId="0" borderId="10" xfId="0" applyFont="1" applyBorder="1" applyAlignment="1">
      <alignment horizontal="right"/>
    </xf>
    <xf numFmtId="0" fontId="38" fillId="0" borderId="0" xfId="0" applyFont="1" applyAlignment="1">
      <alignment vertical="top"/>
    </xf>
    <xf numFmtId="0" fontId="0" fillId="0" borderId="0" xfId="0" applyAlignment="1">
      <alignment horizontal="center" vertical="center"/>
    </xf>
    <xf numFmtId="0" fontId="0" fillId="0" borderId="0" xfId="0" quotePrefix="1" applyAlignment="1">
      <alignment vertical="top"/>
    </xf>
    <xf numFmtId="0" fontId="46" fillId="0" borderId="11" xfId="0" applyFont="1" applyBorder="1" applyAlignment="1">
      <alignment horizontal="center" vertical="center"/>
    </xf>
    <xf numFmtId="0" fontId="0" fillId="0" borderId="0" xfId="0" applyAlignment="1">
      <alignment horizontal="center" wrapText="1"/>
    </xf>
    <xf numFmtId="0" fontId="43" fillId="0" borderId="10" xfId="0" applyFont="1" applyBorder="1"/>
    <xf numFmtId="0" fontId="0" fillId="0" borderId="10" xfId="0" applyBorder="1"/>
    <xf numFmtId="0" fontId="46" fillId="0" borderId="0" xfId="0" applyFont="1" applyAlignment="1" applyProtection="1">
      <alignment horizontal="center" vertical="top" wrapText="1"/>
      <protection locked="0"/>
    </xf>
    <xf numFmtId="0" fontId="50" fillId="0" borderId="0" xfId="0" applyFont="1" applyAlignment="1">
      <alignment horizontal="center" vertical="top" wrapText="1"/>
    </xf>
    <xf numFmtId="0" fontId="0" fillId="0" borderId="0" xfId="0" applyAlignment="1">
      <alignment vertical="center" wrapText="1"/>
    </xf>
    <xf numFmtId="0" fontId="0" fillId="0" borderId="0" xfId="0" applyAlignment="1">
      <alignment horizontal="center" vertical="center" wrapText="1"/>
    </xf>
    <xf numFmtId="0" fontId="0" fillId="0" borderId="0" xfId="0" quotePrefix="1" applyAlignment="1">
      <alignment vertical="center"/>
    </xf>
    <xf numFmtId="0" fontId="47" fillId="0" borderId="0" xfId="0" applyFont="1" applyAlignment="1">
      <alignment vertical="center"/>
    </xf>
    <xf numFmtId="0" fontId="43" fillId="0" borderId="0" xfId="0" applyFont="1" applyAlignment="1">
      <alignment horizontal="center" vertical="center"/>
    </xf>
    <xf numFmtId="0" fontId="49" fillId="0" borderId="0" xfId="0" applyFont="1" applyAlignment="1">
      <alignment horizontal="center" vertical="center"/>
    </xf>
    <xf numFmtId="0" fontId="46" fillId="0" borderId="0" xfId="0" applyFont="1" applyAlignment="1">
      <alignment horizontal="center" vertical="center" wrapText="1"/>
    </xf>
    <xf numFmtId="0" fontId="48" fillId="0" borderId="10" xfId="0" applyFont="1" applyBorder="1" applyAlignment="1">
      <alignment horizontal="left" vertical="center"/>
    </xf>
    <xf numFmtId="0" fontId="48" fillId="0" borderId="10" xfId="0" quotePrefix="1" applyFont="1" applyBorder="1" applyAlignment="1">
      <alignment horizontal="left" vertical="center"/>
    </xf>
    <xf numFmtId="0" fontId="46" fillId="25" borderId="0" xfId="0" applyFont="1" applyFill="1" applyAlignment="1">
      <alignment vertical="center"/>
    </xf>
    <xf numFmtId="0" fontId="46" fillId="25" borderId="0" xfId="0" applyFont="1" applyFill="1" applyAlignment="1">
      <alignment horizontal="center" vertical="center" wrapText="1"/>
    </xf>
    <xf numFmtId="0" fontId="51" fillId="0" borderId="0" xfId="0" applyFont="1" applyAlignment="1">
      <alignment horizontal="center" vertical="center" wrapText="1"/>
    </xf>
    <xf numFmtId="1" fontId="46" fillId="0" borderId="0" xfId="0" applyNumberFormat="1" applyFont="1" applyAlignment="1">
      <alignment horizontal="center" vertical="center"/>
    </xf>
    <xf numFmtId="0" fontId="46" fillId="0" borderId="0" xfId="0" applyFont="1" applyAlignment="1">
      <alignment horizontal="center"/>
    </xf>
    <xf numFmtId="0" fontId="49" fillId="0" borderId="0" xfId="0" applyFont="1" applyAlignment="1">
      <alignment horizontal="center" vertical="center" wrapText="1"/>
    </xf>
    <xf numFmtId="0" fontId="43" fillId="0" borderId="0" xfId="0" applyFont="1" applyAlignment="1">
      <alignment horizontal="left" vertical="center" wrapText="1"/>
    </xf>
    <xf numFmtId="0" fontId="46" fillId="0" borderId="0" xfId="0" applyFont="1" applyAlignment="1">
      <alignment horizontal="left" vertical="center" wrapText="1"/>
    </xf>
    <xf numFmtId="0" fontId="0" fillId="0" borderId="12" xfId="0" applyBorder="1"/>
    <xf numFmtId="0" fontId="46" fillId="26" borderId="12" xfId="0" applyFont="1" applyFill="1" applyBorder="1" applyAlignment="1">
      <alignment horizontal="center" vertical="center"/>
    </xf>
    <xf numFmtId="0" fontId="51" fillId="0" borderId="10" xfId="0" applyFont="1" applyBorder="1" applyAlignment="1">
      <alignment horizontal="center" vertical="center"/>
    </xf>
    <xf numFmtId="0" fontId="51" fillId="0" borderId="10" xfId="0" applyFont="1" applyBorder="1" applyAlignment="1">
      <alignment horizontal="center" vertical="center" wrapText="1"/>
    </xf>
    <xf numFmtId="0" fontId="46" fillId="26" borderId="12" xfId="0" applyFont="1" applyFill="1" applyBorder="1" applyAlignment="1">
      <alignment horizontal="center" vertical="center" wrapText="1"/>
    </xf>
    <xf numFmtId="0" fontId="51" fillId="0" borderId="13" xfId="0" applyFont="1" applyBorder="1" applyAlignment="1">
      <alignment horizontal="center" vertical="center" wrapText="1"/>
    </xf>
    <xf numFmtId="0" fontId="46" fillId="26" borderId="10" xfId="0" applyFont="1" applyFill="1" applyBorder="1" applyAlignment="1">
      <alignment horizontal="center" vertical="center"/>
    </xf>
    <xf numFmtId="0" fontId="48" fillId="0" borderId="10" xfId="0" applyFont="1" applyBorder="1" applyAlignment="1">
      <alignment horizontal="center" vertical="center"/>
    </xf>
    <xf numFmtId="14" fontId="48" fillId="0" borderId="10" xfId="0" applyNumberFormat="1" applyFont="1" applyBorder="1" applyAlignment="1" applyProtection="1">
      <alignment horizontal="center" vertical="center"/>
      <protection locked="0"/>
    </xf>
    <xf numFmtId="0" fontId="52" fillId="0" borderId="13" xfId="0" applyFont="1" applyBorder="1" applyAlignment="1">
      <alignment horizontal="center" vertical="center" wrapText="1"/>
    </xf>
    <xf numFmtId="0" fontId="48" fillId="0" borderId="10" xfId="0" quotePrefix="1" applyFont="1" applyBorder="1" applyAlignment="1">
      <alignment horizontal="center" vertical="center" wrapText="1"/>
    </xf>
    <xf numFmtId="0" fontId="46" fillId="0" borderId="12" xfId="0" applyFont="1" applyBorder="1" applyAlignment="1">
      <alignment horizontal="center" vertical="center"/>
    </xf>
    <xf numFmtId="0" fontId="46" fillId="25" borderId="14" xfId="0" applyFont="1" applyFill="1" applyBorder="1" applyAlignment="1">
      <alignment vertical="center"/>
    </xf>
    <xf numFmtId="0" fontId="46" fillId="25" borderId="14" xfId="0" applyFont="1" applyFill="1" applyBorder="1" applyAlignment="1">
      <alignment horizontal="center" vertical="center" wrapText="1"/>
    </xf>
    <xf numFmtId="0" fontId="46" fillId="0" borderId="15" xfId="0" applyFont="1" applyBorder="1"/>
    <xf numFmtId="0" fontId="47" fillId="0" borderId="0" xfId="0" applyFont="1" applyAlignment="1">
      <alignment horizontal="justify" vertical="justify"/>
    </xf>
    <xf numFmtId="0" fontId="43" fillId="0" borderId="0" xfId="0" applyFont="1" applyAlignment="1">
      <alignment horizontal="left" wrapText="1"/>
    </xf>
    <xf numFmtId="14" fontId="53" fillId="0" borderId="0" xfId="0" applyNumberFormat="1" applyFont="1" applyAlignment="1">
      <alignment horizontal="left" vertical="center" wrapText="1"/>
    </xf>
    <xf numFmtId="0" fontId="47" fillId="0" borderId="0" xfId="0" applyFont="1" applyAlignment="1">
      <alignment horizontal="left"/>
    </xf>
    <xf numFmtId="0" fontId="54" fillId="0" borderId="0" xfId="0" applyFont="1" applyAlignment="1">
      <alignment horizontal="left" vertical="center"/>
    </xf>
    <xf numFmtId="0" fontId="43" fillId="0" borderId="0" xfId="0" applyFont="1" applyAlignment="1">
      <alignment horizontal="center" vertical="center" wrapText="1"/>
    </xf>
    <xf numFmtId="0" fontId="47" fillId="0" borderId="0" xfId="0" applyFont="1" applyAlignment="1">
      <alignment horizontal="left" vertical="top"/>
    </xf>
    <xf numFmtId="1" fontId="48" fillId="0" borderId="10" xfId="0" applyNumberFormat="1" applyFont="1" applyBorder="1" applyAlignment="1">
      <alignment horizontal="center" vertical="center" wrapText="1"/>
    </xf>
    <xf numFmtId="0" fontId="48" fillId="0" borderId="0" xfId="0" applyFont="1" applyAlignment="1">
      <alignment horizontal="left" vertical="center" wrapText="1"/>
    </xf>
    <xf numFmtId="0" fontId="48" fillId="0" borderId="0" xfId="0" applyFont="1" applyAlignment="1">
      <alignment horizontal="center" vertical="center" wrapText="1"/>
    </xf>
    <xf numFmtId="1" fontId="48" fillId="0" borderId="0" xfId="0" applyNumberFormat="1" applyFont="1" applyAlignment="1">
      <alignment horizontal="center" vertical="center" wrapText="1"/>
    </xf>
    <xf numFmtId="1" fontId="48" fillId="0" borderId="0" xfId="0" applyNumberFormat="1" applyFont="1" applyAlignment="1">
      <alignment horizontal="left" vertical="center" wrapText="1"/>
    </xf>
    <xf numFmtId="0" fontId="48" fillId="0" borderId="16" xfId="0" applyFont="1" applyBorder="1" applyAlignment="1">
      <alignment horizontal="left" vertical="center" wrapText="1"/>
    </xf>
    <xf numFmtId="0" fontId="48" fillId="0" borderId="16" xfId="0" applyFont="1" applyBorder="1" applyAlignment="1">
      <alignment horizontal="center" vertical="center" wrapText="1"/>
    </xf>
    <xf numFmtId="1" fontId="48" fillId="0" borderId="16" xfId="0" applyNumberFormat="1" applyFont="1" applyBorder="1" applyAlignment="1">
      <alignment horizontal="center" vertical="center" wrapText="1"/>
    </xf>
    <xf numFmtId="1" fontId="48" fillId="0" borderId="16" xfId="0" applyNumberFormat="1" applyFont="1" applyBorder="1" applyAlignment="1">
      <alignment horizontal="left" vertical="center" wrapText="1"/>
    </xf>
    <xf numFmtId="0" fontId="0" fillId="0" borderId="16" xfId="0" applyBorder="1"/>
    <xf numFmtId="0" fontId="47" fillId="0" borderId="16" xfId="0" applyFont="1" applyBorder="1" applyAlignment="1">
      <alignment vertical="center"/>
    </xf>
    <xf numFmtId="0" fontId="49" fillId="0" borderId="16" xfId="0" applyFont="1" applyBorder="1" applyAlignment="1">
      <alignment horizontal="center" vertical="center" wrapText="1"/>
    </xf>
    <xf numFmtId="1" fontId="47" fillId="0" borderId="16" xfId="0" applyNumberFormat="1" applyFont="1" applyBorder="1" applyAlignment="1">
      <alignment horizontal="center" vertical="center" wrapText="1"/>
    </xf>
    <xf numFmtId="0" fontId="46" fillId="0" borderId="16" xfId="0" applyFont="1" applyBorder="1" applyAlignment="1">
      <alignment vertical="top" wrapText="1"/>
    </xf>
    <xf numFmtId="0" fontId="46" fillId="0" borderId="0" xfId="0" applyFont="1" applyAlignment="1">
      <alignment horizontal="center" vertical="top" wrapText="1"/>
    </xf>
    <xf numFmtId="0" fontId="46" fillId="0" borderId="16" xfId="0" applyFont="1" applyBorder="1" applyAlignment="1">
      <alignment horizontal="center" vertical="top" wrapText="1"/>
    </xf>
    <xf numFmtId="0" fontId="46" fillId="0" borderId="0" xfId="0" applyFont="1" applyAlignment="1">
      <alignment vertical="center" wrapText="1"/>
    </xf>
    <xf numFmtId="0" fontId="0" fillId="0" borderId="16" xfId="0" applyBorder="1" applyAlignment="1">
      <alignment vertical="center"/>
    </xf>
    <xf numFmtId="0" fontId="46" fillId="0" borderId="16" xfId="0" applyFont="1" applyBorder="1" applyAlignment="1">
      <alignment vertical="center" wrapText="1"/>
    </xf>
    <xf numFmtId="0" fontId="46" fillId="0" borderId="16" xfId="0" applyFont="1" applyBorder="1" applyAlignment="1">
      <alignment horizontal="center" vertical="center" wrapText="1"/>
    </xf>
    <xf numFmtId="0" fontId="22" fillId="0" borderId="10" xfId="0" applyFont="1" applyBorder="1" applyAlignment="1">
      <alignment horizontal="center" vertical="center" wrapText="1"/>
    </xf>
    <xf numFmtId="0" fontId="37" fillId="0" borderId="0" xfId="0" applyFont="1" applyAlignment="1">
      <alignment vertical="center"/>
    </xf>
    <xf numFmtId="0" fontId="38" fillId="0" borderId="0" xfId="0" applyFont="1"/>
    <xf numFmtId="0" fontId="17" fillId="0" borderId="0" xfId="0" applyFont="1" applyAlignment="1">
      <alignment vertical="center" wrapText="1"/>
    </xf>
    <xf numFmtId="14" fontId="17" fillId="0" borderId="10" xfId="0" applyNumberFormat="1" applyFont="1" applyBorder="1" applyAlignment="1" applyProtection="1">
      <alignment horizontal="center" vertical="center"/>
      <protection locked="0"/>
    </xf>
    <xf numFmtId="0" fontId="43" fillId="0" borderId="0" xfId="0" quotePrefix="1" applyFont="1" applyAlignment="1">
      <alignment vertical="center"/>
    </xf>
    <xf numFmtId="0" fontId="46" fillId="44" borderId="11" xfId="0" applyFont="1" applyFill="1" applyBorder="1" applyAlignment="1">
      <alignment horizontal="center" vertical="center"/>
    </xf>
    <xf numFmtId="0" fontId="49" fillId="0" borderId="17" xfId="0" applyFont="1" applyBorder="1" applyAlignment="1">
      <alignment horizontal="center" textRotation="90"/>
    </xf>
    <xf numFmtId="0" fontId="49" fillId="0" borderId="12" xfId="0" applyFont="1" applyBorder="1" applyAlignment="1">
      <alignment horizontal="center" textRotation="90"/>
    </xf>
    <xf numFmtId="14" fontId="17" fillId="0" borderId="0" xfId="0" applyNumberFormat="1" applyFont="1" applyAlignment="1">
      <alignment horizontal="center"/>
    </xf>
    <xf numFmtId="0" fontId="22" fillId="0" borderId="12" xfId="0" applyFont="1" applyBorder="1" applyAlignment="1">
      <alignment horizontal="center" textRotation="90"/>
    </xf>
    <xf numFmtId="0" fontId="46" fillId="0" borderId="10" xfId="0" applyFont="1" applyBorder="1" applyAlignment="1" applyProtection="1">
      <alignment horizontal="center" vertical="center"/>
      <protection locked="0"/>
    </xf>
    <xf numFmtId="0" fontId="43" fillId="0" borderId="10" xfId="0" quotePrefix="1" applyFont="1" applyBorder="1"/>
    <xf numFmtId="0" fontId="22" fillId="0" borderId="10" xfId="0" applyFont="1" applyBorder="1" applyAlignment="1">
      <alignment horizontal="center" vertical="center"/>
    </xf>
    <xf numFmtId="0" fontId="22" fillId="0" borderId="0" xfId="0" applyFont="1" applyAlignment="1">
      <alignment horizontal="center" vertical="center"/>
    </xf>
    <xf numFmtId="1" fontId="46" fillId="0" borderId="10" xfId="0" applyNumberFormat="1" applyFont="1" applyBorder="1" applyAlignment="1">
      <alignment horizontal="center" vertical="center"/>
    </xf>
    <xf numFmtId="1" fontId="46" fillId="44" borderId="10" xfId="0" applyNumberFormat="1" applyFont="1" applyFill="1" applyBorder="1" applyAlignment="1">
      <alignment horizontal="center" vertical="center"/>
    </xf>
    <xf numFmtId="0" fontId="22" fillId="0" borderId="0" xfId="0" applyFont="1" applyAlignment="1">
      <alignment horizontal="center" vertical="center" wrapText="1"/>
    </xf>
    <xf numFmtId="0" fontId="49" fillId="0" borderId="0" xfId="0" applyFont="1" applyAlignment="1">
      <alignment vertical="center" wrapText="1"/>
    </xf>
    <xf numFmtId="1" fontId="48" fillId="0" borderId="18" xfId="0" applyNumberFormat="1" applyFont="1" applyBorder="1" applyAlignment="1">
      <alignment horizontal="center" vertical="center" wrapText="1"/>
    </xf>
    <xf numFmtId="0" fontId="46" fillId="44" borderId="10" xfId="0" applyFont="1" applyFill="1" applyBorder="1" applyAlignment="1">
      <alignment horizontal="center" vertical="center"/>
    </xf>
    <xf numFmtId="1" fontId="48" fillId="0" borderId="10" xfId="0" applyNumberFormat="1" applyFont="1" applyBorder="1" applyAlignment="1" applyProtection="1">
      <alignment horizontal="center" vertical="center"/>
      <protection locked="0"/>
    </xf>
    <xf numFmtId="0" fontId="43" fillId="0" borderId="0" xfId="0" applyFont="1" applyAlignment="1">
      <alignment vertical="center" wrapText="1"/>
    </xf>
    <xf numFmtId="0" fontId="40" fillId="0" borderId="0" xfId="0" applyFont="1" applyAlignment="1">
      <alignment horizontal="left" vertical="center"/>
    </xf>
    <xf numFmtId="0" fontId="0" fillId="0" borderId="0" xfId="0" applyAlignment="1">
      <alignment horizontal="right" vertical="center"/>
    </xf>
    <xf numFmtId="0" fontId="47" fillId="0" borderId="12" xfId="0" applyFont="1" applyBorder="1" applyAlignment="1">
      <alignment vertical="top" wrapText="1"/>
    </xf>
    <xf numFmtId="0" fontId="17" fillId="0" borderId="15" xfId="0" applyFont="1" applyBorder="1" applyAlignment="1">
      <alignment horizontal="center" vertical="top" wrapText="1"/>
    </xf>
    <xf numFmtId="0" fontId="43" fillId="0" borderId="10" xfId="0" applyFont="1" applyBorder="1" applyAlignment="1" applyProtection="1">
      <alignment horizontal="center" vertical="center"/>
      <protection locked="0"/>
    </xf>
    <xf numFmtId="1" fontId="17" fillId="0" borderId="20" xfId="0" applyNumberFormat="1" applyFont="1" applyBorder="1" applyAlignment="1" applyProtection="1">
      <alignment horizontal="center" vertical="center"/>
      <protection locked="0"/>
    </xf>
    <xf numFmtId="1" fontId="48" fillId="0" borderId="20" xfId="0" applyNumberFormat="1" applyFont="1" applyBorder="1" applyAlignment="1" applyProtection="1">
      <alignment horizontal="center" vertical="center"/>
      <protection locked="0"/>
    </xf>
    <xf numFmtId="0" fontId="43" fillId="0" borderId="0" xfId="0" applyFont="1" applyAlignment="1">
      <alignment vertical="top"/>
    </xf>
    <xf numFmtId="0" fontId="43" fillId="0" borderId="0" xfId="0" applyFont="1" applyAlignment="1">
      <alignment horizontal="justify" vertical="justify"/>
    </xf>
    <xf numFmtId="0" fontId="47" fillId="0" borderId="10" xfId="0" applyFont="1" applyBorder="1" applyAlignment="1">
      <alignment horizontal="justify" vertical="justify" wrapText="1"/>
    </xf>
    <xf numFmtId="0" fontId="40" fillId="0" borderId="0" xfId="0" applyFont="1" applyAlignment="1">
      <alignment horizontal="left" vertical="top" wrapText="1"/>
    </xf>
    <xf numFmtId="0" fontId="43" fillId="0" borderId="0" xfId="0" applyFont="1" applyAlignment="1">
      <alignment horizontal="left" vertical="top"/>
    </xf>
    <xf numFmtId="0" fontId="0" fillId="0" borderId="0" xfId="0" applyAlignment="1">
      <alignment horizontal="left" vertical="top"/>
    </xf>
    <xf numFmtId="0" fontId="46" fillId="0" borderId="0" xfId="0" applyFont="1" applyAlignment="1">
      <alignment horizontal="left" vertical="top" wrapText="1"/>
    </xf>
    <xf numFmtId="0" fontId="40" fillId="0" borderId="0" xfId="0" applyFont="1" applyAlignment="1">
      <alignment vertical="center"/>
    </xf>
    <xf numFmtId="0" fontId="40" fillId="0" borderId="0" xfId="0" applyFont="1" applyAlignment="1">
      <alignment vertical="center" wrapText="1"/>
    </xf>
    <xf numFmtId="0" fontId="40" fillId="0" borderId="0" xfId="0" applyFont="1" applyAlignment="1">
      <alignment horizontal="center" vertical="center"/>
    </xf>
    <xf numFmtId="0" fontId="40" fillId="0" borderId="0" xfId="0" applyFont="1" applyAlignment="1">
      <alignment vertical="top" wrapText="1"/>
    </xf>
    <xf numFmtId="0" fontId="40" fillId="0" borderId="0" xfId="0" applyFont="1" applyAlignment="1">
      <alignment horizontal="right" vertical="center"/>
    </xf>
    <xf numFmtId="14" fontId="53" fillId="0" borderId="0" xfId="0" applyNumberFormat="1" applyFont="1" applyAlignment="1">
      <alignment wrapText="1"/>
    </xf>
    <xf numFmtId="0" fontId="20" fillId="0" borderId="0" xfId="0" applyFont="1" applyAlignment="1">
      <alignment vertical="center" wrapText="1"/>
    </xf>
    <xf numFmtId="0" fontId="20" fillId="0" borderId="0" xfId="0" applyFont="1" applyAlignment="1">
      <alignment horizontal="left" vertical="top" wrapText="1"/>
    </xf>
    <xf numFmtId="0" fontId="43" fillId="0" borderId="0" xfId="0" applyFont="1" applyAlignment="1">
      <alignment horizontal="left" vertical="center"/>
    </xf>
    <xf numFmtId="0" fontId="20" fillId="0" borderId="0" xfId="0" applyFont="1" applyAlignment="1">
      <alignment horizontal="left" vertical="top"/>
    </xf>
    <xf numFmtId="0" fontId="22" fillId="0" borderId="0" xfId="0" applyFont="1" applyAlignment="1">
      <alignment vertical="center"/>
    </xf>
    <xf numFmtId="14" fontId="40" fillId="0" borderId="0" xfId="0" applyNumberFormat="1" applyFont="1" applyAlignment="1">
      <alignment vertical="center"/>
    </xf>
    <xf numFmtId="0" fontId="43" fillId="0" borderId="0" xfId="0" applyFont="1" applyAlignment="1">
      <alignment horizontal="right" vertical="center"/>
    </xf>
    <xf numFmtId="0" fontId="40" fillId="0" borderId="0" xfId="0" applyFont="1" applyAlignment="1">
      <alignment horizontal="right" vertical="top" wrapText="1"/>
    </xf>
    <xf numFmtId="0" fontId="47" fillId="0" borderId="0" xfId="0" applyFont="1" applyAlignment="1">
      <alignment horizontal="right" vertical="center"/>
    </xf>
    <xf numFmtId="1" fontId="17" fillId="0" borderId="37" xfId="0" applyNumberFormat="1" applyFont="1" applyBorder="1" applyAlignment="1">
      <alignment horizontal="center" vertical="center" wrapText="1"/>
    </xf>
    <xf numFmtId="0" fontId="46" fillId="0" borderId="37" xfId="0" applyFont="1" applyBorder="1" applyAlignment="1">
      <alignment horizontal="center"/>
    </xf>
    <xf numFmtId="0" fontId="22" fillId="44" borderId="0" xfId="0" applyFont="1" applyFill="1"/>
    <xf numFmtId="0" fontId="37" fillId="0" borderId="0" xfId="0" applyFont="1" applyAlignment="1">
      <alignment vertical="top" wrapText="1"/>
    </xf>
    <xf numFmtId="0" fontId="44" fillId="0" borderId="0" xfId="0" applyFont="1" applyAlignment="1">
      <alignment vertical="top"/>
    </xf>
    <xf numFmtId="0" fontId="79" fillId="0" borderId="0" xfId="0" applyFont="1" applyAlignment="1">
      <alignment vertical="top"/>
    </xf>
    <xf numFmtId="0" fontId="40" fillId="0" borderId="10" xfId="0" applyFont="1" applyBorder="1" applyAlignment="1">
      <alignment horizontal="justify" vertical="top" wrapText="1"/>
    </xf>
    <xf numFmtId="0" fontId="47" fillId="0" borderId="0" xfId="0" applyFont="1" applyAlignment="1">
      <alignment horizontal="left" wrapText="1"/>
    </xf>
    <xf numFmtId="0" fontId="20" fillId="0" borderId="25" xfId="0" applyFont="1" applyBorder="1" applyAlignment="1">
      <alignment horizontal="justify" vertical="top" wrapText="1"/>
    </xf>
    <xf numFmtId="0" fontId="17" fillId="0" borderId="11" xfId="0" applyFont="1" applyBorder="1" applyAlignment="1" applyProtection="1">
      <alignment horizontal="center" vertical="center" wrapText="1"/>
      <protection locked="0"/>
    </xf>
    <xf numFmtId="0" fontId="48" fillId="0" borderId="14" xfId="0" applyFont="1" applyBorder="1" applyAlignment="1" applyProtection="1">
      <alignment horizontal="center" vertical="center" wrapText="1"/>
      <protection locked="0"/>
    </xf>
    <xf numFmtId="0" fontId="48" fillId="0" borderId="20" xfId="0" applyFont="1" applyBorder="1" applyAlignment="1" applyProtection="1">
      <alignment horizontal="center" vertical="center" wrapText="1"/>
      <protection locked="0"/>
    </xf>
    <xf numFmtId="0" fontId="48" fillId="0" borderId="11" xfId="0" applyFont="1" applyBorder="1" applyAlignment="1">
      <alignment horizontal="center" vertical="center" wrapText="1"/>
    </xf>
    <xf numFmtId="0" fontId="48" fillId="0" borderId="20" xfId="0" applyFont="1" applyBorder="1" applyAlignment="1">
      <alignment horizontal="center" vertical="center" wrapText="1"/>
    </xf>
    <xf numFmtId="0" fontId="46" fillId="0" borderId="0" xfId="0" applyFont="1" applyAlignment="1">
      <alignment horizontal="right" vertical="center"/>
    </xf>
    <xf numFmtId="0" fontId="0" fillId="0" borderId="0" xfId="0" applyAlignment="1">
      <alignment horizontal="right"/>
    </xf>
    <xf numFmtId="0" fontId="0" fillId="0" borderId="19" xfId="0" applyBorder="1" applyAlignment="1">
      <alignment horizontal="right"/>
    </xf>
    <xf numFmtId="0" fontId="22" fillId="0" borderId="11" xfId="0" applyFont="1" applyBorder="1" applyAlignment="1">
      <alignment horizontal="center" vertical="center" wrapText="1"/>
    </xf>
    <xf numFmtId="0" fontId="22" fillId="0" borderId="14" xfId="0" applyFont="1" applyBorder="1" applyAlignment="1">
      <alignment horizontal="center" vertical="center"/>
    </xf>
    <xf numFmtId="0" fontId="22" fillId="0" borderId="20" xfId="0" applyFont="1" applyBorder="1" applyAlignment="1">
      <alignment horizontal="center" vertical="center"/>
    </xf>
    <xf numFmtId="0" fontId="22" fillId="0" borderId="11" xfId="0" applyFont="1" applyBorder="1" applyAlignment="1">
      <alignment horizontal="center" wrapText="1"/>
    </xf>
    <xf numFmtId="0" fontId="49" fillId="0" borderId="20" xfId="0" applyFont="1" applyBorder="1" applyAlignment="1">
      <alignment horizontal="center" wrapText="1"/>
    </xf>
    <xf numFmtId="0" fontId="22" fillId="0" borderId="21" xfId="0" applyFont="1" applyBorder="1" applyAlignment="1">
      <alignment horizontal="center" vertical="center" wrapText="1"/>
    </xf>
    <xf numFmtId="0" fontId="49" fillId="0" borderId="1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23" xfId="0" applyFont="1" applyBorder="1" applyAlignment="1">
      <alignment horizontal="center" vertical="center" wrapText="1"/>
    </xf>
    <xf numFmtId="0" fontId="47" fillId="0" borderId="0" xfId="0" applyFont="1" applyAlignment="1">
      <alignment horizontal="left" vertical="center" wrapText="1"/>
    </xf>
    <xf numFmtId="0" fontId="46" fillId="0" borderId="0" xfId="0" applyFont="1" applyAlignment="1">
      <alignment horizontal="left"/>
    </xf>
    <xf numFmtId="0" fontId="43" fillId="0" borderId="0" xfId="0" applyFont="1" applyAlignment="1">
      <alignment horizontal="left"/>
    </xf>
    <xf numFmtId="0" fontId="78" fillId="0" borderId="0" xfId="0" applyFont="1" applyAlignment="1">
      <alignment horizontal="left"/>
    </xf>
    <xf numFmtId="0" fontId="43" fillId="0" borderId="0" xfId="0" applyFont="1" applyAlignment="1">
      <alignment horizontal="left" vertical="top"/>
    </xf>
    <xf numFmtId="0" fontId="78" fillId="0" borderId="0" xfId="0" applyFont="1" applyAlignment="1">
      <alignment horizontal="left" vertical="top"/>
    </xf>
    <xf numFmtId="0" fontId="40" fillId="0" borderId="0" xfId="0" applyFont="1" applyAlignment="1">
      <alignment horizontal="right" vertical="center" wrapText="1"/>
    </xf>
    <xf numFmtId="0" fontId="40" fillId="0" borderId="19" xfId="0" applyFont="1" applyBorder="1" applyAlignment="1">
      <alignment horizontal="right" vertical="center" wrapText="1"/>
    </xf>
    <xf numFmtId="14" fontId="46" fillId="0" borderId="11" xfId="0" applyNumberFormat="1" applyFont="1" applyBorder="1" applyAlignment="1" applyProtection="1">
      <alignment horizontal="center" vertical="center"/>
      <protection locked="0"/>
    </xf>
    <xf numFmtId="14" fontId="46" fillId="0" borderId="14" xfId="0" applyNumberFormat="1" applyFont="1" applyBorder="1" applyAlignment="1" applyProtection="1">
      <alignment horizontal="center" vertical="center"/>
      <protection locked="0"/>
    </xf>
    <xf numFmtId="14" fontId="46" fillId="0" borderId="20" xfId="0" applyNumberFormat="1" applyFont="1" applyBorder="1" applyAlignment="1" applyProtection="1">
      <alignment horizontal="center" vertical="center"/>
      <protection locked="0"/>
    </xf>
    <xf numFmtId="0" fontId="40" fillId="0" borderId="0" xfId="0" applyFont="1" applyAlignment="1">
      <alignment horizontal="left" vertical="center"/>
    </xf>
    <xf numFmtId="0" fontId="40" fillId="0" borderId="11" xfId="0" applyFont="1" applyBorder="1" applyAlignment="1" applyProtection="1">
      <alignment horizontal="left" vertical="center"/>
      <protection locked="0"/>
    </xf>
    <xf numFmtId="0" fontId="40" fillId="0" borderId="20" xfId="0" applyFont="1" applyBorder="1" applyAlignment="1" applyProtection="1">
      <alignment horizontal="left" vertical="center"/>
      <protection locked="0"/>
    </xf>
    <xf numFmtId="0" fontId="40" fillId="0" borderId="14" xfId="0" applyFont="1" applyBorder="1" applyAlignment="1" applyProtection="1">
      <alignment horizontal="left" vertical="center"/>
      <protection locked="0"/>
    </xf>
    <xf numFmtId="14" fontId="53" fillId="0" borderId="0" xfId="0" applyNumberFormat="1" applyFont="1" applyAlignment="1">
      <alignment horizontal="left" vertical="center" wrapText="1"/>
    </xf>
    <xf numFmtId="0" fontId="43" fillId="0" borderId="0" xfId="0" applyFont="1" applyAlignment="1">
      <alignment horizontal="center" vertical="center"/>
    </xf>
    <xf numFmtId="0" fontId="43" fillId="0" borderId="19" xfId="0" applyFont="1" applyBorder="1" applyAlignment="1">
      <alignment horizontal="center" vertical="center"/>
    </xf>
    <xf numFmtId="0" fontId="17" fillId="0" borderId="14" xfId="0" applyFont="1" applyBorder="1" applyAlignment="1" applyProtection="1">
      <alignment horizontal="center" vertical="center" wrapText="1"/>
      <protection locked="0"/>
    </xf>
    <xf numFmtId="0" fontId="17" fillId="0" borderId="20" xfId="0" applyFont="1" applyBorder="1" applyAlignment="1" applyProtection="1">
      <alignment horizontal="center" vertical="center" wrapText="1"/>
      <protection locked="0"/>
    </xf>
    <xf numFmtId="0" fontId="22" fillId="0" borderId="18"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24" xfId="0" applyFont="1" applyBorder="1" applyAlignment="1">
      <alignment horizontal="center" vertical="center" wrapText="1"/>
    </xf>
    <xf numFmtId="0" fontId="40" fillId="0" borderId="0" xfId="0" applyFont="1" applyAlignment="1">
      <alignment horizontal="left" vertical="top" wrapText="1"/>
    </xf>
    <xf numFmtId="14" fontId="46" fillId="0" borderId="11" xfId="0" applyNumberFormat="1" applyFont="1" applyBorder="1" applyAlignment="1" applyProtection="1">
      <alignment horizontal="left" vertical="center"/>
      <protection locked="0"/>
    </xf>
    <xf numFmtId="0" fontId="46" fillId="0" borderId="14" xfId="0" applyFont="1" applyBorder="1" applyAlignment="1" applyProtection="1">
      <alignment horizontal="left" vertical="center"/>
      <protection locked="0"/>
    </xf>
    <xf numFmtId="0" fontId="46" fillId="0" borderId="20" xfId="0" applyFont="1" applyBorder="1" applyAlignment="1" applyProtection="1">
      <alignment horizontal="left" vertical="center"/>
      <protection locked="0"/>
    </xf>
    <xf numFmtId="0" fontId="46" fillId="0" borderId="11" xfId="0" applyFont="1" applyBorder="1" applyAlignment="1" applyProtection="1">
      <alignment horizontal="center" vertical="center"/>
      <protection locked="0"/>
    </xf>
    <xf numFmtId="0" fontId="46" fillId="0" borderId="20" xfId="0" applyFont="1" applyBorder="1" applyAlignment="1" applyProtection="1">
      <alignment horizontal="center" vertical="center"/>
      <protection locked="0"/>
    </xf>
    <xf numFmtId="0" fontId="22" fillId="0" borderId="20" xfId="0" applyFont="1" applyBorder="1" applyAlignment="1">
      <alignment horizontal="center" wrapText="1"/>
    </xf>
    <xf numFmtId="0" fontId="40" fillId="0" borderId="11" xfId="0" applyFont="1" applyBorder="1" applyAlignment="1">
      <alignment horizontal="center" vertical="center" wrapText="1"/>
    </xf>
    <xf numFmtId="0" fontId="40" fillId="0" borderId="14" xfId="0" applyFont="1" applyBorder="1" applyAlignment="1">
      <alignment horizontal="center" vertical="center" wrapText="1"/>
    </xf>
    <xf numFmtId="0" fontId="40" fillId="0" borderId="20" xfId="0" applyFont="1" applyBorder="1" applyAlignment="1">
      <alignment horizontal="center" vertical="center" wrapText="1"/>
    </xf>
    <xf numFmtId="0" fontId="40" fillId="0" borderId="0" xfId="0" applyFont="1" applyAlignment="1">
      <alignment horizontal="center" vertical="top" wrapText="1"/>
    </xf>
    <xf numFmtId="0" fontId="20" fillId="0" borderId="0" xfId="0" applyFont="1" applyAlignment="1">
      <alignment horizontal="left" vertical="top" wrapText="1"/>
    </xf>
    <xf numFmtId="0" fontId="20" fillId="0" borderId="0" xfId="0" applyFont="1" applyAlignment="1">
      <alignment horizontal="justify" vertical="top" wrapText="1"/>
    </xf>
    <xf numFmtId="0" fontId="17" fillId="0" borderId="0" xfId="0" applyFont="1" applyAlignment="1">
      <alignment horizontal="justify" vertical="top" wrapText="1"/>
    </xf>
    <xf numFmtId="1" fontId="48" fillId="0" borderId="11" xfId="0" applyNumberFormat="1" applyFont="1" applyBorder="1" applyAlignment="1" applyProtection="1">
      <alignment horizontal="center" vertical="center" wrapText="1"/>
      <protection locked="0"/>
    </xf>
    <xf numFmtId="1" fontId="48" fillId="0" borderId="14" xfId="0" applyNumberFormat="1" applyFont="1" applyBorder="1" applyAlignment="1" applyProtection="1">
      <alignment horizontal="center" vertical="center" wrapText="1"/>
      <protection locked="0"/>
    </xf>
    <xf numFmtId="1" fontId="48" fillId="0" borderId="20" xfId="0" applyNumberFormat="1" applyFont="1" applyBorder="1" applyAlignment="1" applyProtection="1">
      <alignment horizontal="center" vertical="center" wrapText="1"/>
      <protection locked="0"/>
    </xf>
    <xf numFmtId="0" fontId="48" fillId="0" borderId="14" xfId="0" applyFont="1" applyBorder="1" applyAlignment="1">
      <alignment horizontal="center" vertical="center" wrapText="1"/>
    </xf>
    <xf numFmtId="0" fontId="43" fillId="0" borderId="0" xfId="0" applyFont="1" applyAlignment="1">
      <alignment horizontal="center"/>
    </xf>
    <xf numFmtId="0" fontId="47" fillId="0" borderId="10" xfId="0" quotePrefix="1" applyFont="1" applyBorder="1" applyAlignment="1">
      <alignment horizontal="center" vertical="center"/>
    </xf>
    <xf numFmtId="14" fontId="46" fillId="0" borderId="10" xfId="0" applyNumberFormat="1" applyFont="1" applyBorder="1" applyAlignment="1" applyProtection="1">
      <alignment horizontal="left" vertical="center"/>
      <protection locked="0"/>
    </xf>
    <xf numFmtId="49" fontId="40" fillId="0" borderId="11" xfId="0" applyNumberFormat="1" applyFont="1" applyBorder="1" applyAlignment="1" applyProtection="1">
      <alignment horizontal="left" vertical="center"/>
      <protection locked="0"/>
    </xf>
    <xf numFmtId="49" fontId="40" fillId="0" borderId="20" xfId="0" applyNumberFormat="1" applyFont="1" applyBorder="1" applyAlignment="1" applyProtection="1">
      <alignment horizontal="left" vertical="center"/>
      <protection locked="0"/>
    </xf>
    <xf numFmtId="49" fontId="46" fillId="0" borderId="14" xfId="0" applyNumberFormat="1" applyFont="1" applyBorder="1" applyAlignment="1" applyProtection="1">
      <alignment horizontal="left" vertical="center"/>
      <protection locked="0"/>
    </xf>
    <xf numFmtId="49" fontId="46" fillId="0" borderId="20" xfId="0" applyNumberFormat="1" applyFont="1" applyBorder="1" applyAlignment="1" applyProtection="1">
      <alignment horizontal="left" vertical="center"/>
      <protection locked="0"/>
    </xf>
    <xf numFmtId="0" fontId="46" fillId="0" borderId="11" xfId="0" applyFont="1" applyBorder="1" applyAlignment="1" applyProtection="1">
      <alignment horizontal="left" vertical="center" wrapText="1"/>
      <protection locked="0"/>
    </xf>
    <xf numFmtId="0" fontId="46" fillId="0" borderId="14" xfId="0" applyFont="1" applyBorder="1" applyAlignment="1" applyProtection="1">
      <alignment horizontal="left" vertical="center" wrapText="1"/>
      <protection locked="0"/>
    </xf>
    <xf numFmtId="0" fontId="46" fillId="0" borderId="20" xfId="0" applyFont="1" applyBorder="1" applyAlignment="1" applyProtection="1">
      <alignment horizontal="left" vertical="center" wrapText="1"/>
      <protection locked="0"/>
    </xf>
    <xf numFmtId="0" fontId="46" fillId="0" borderId="11" xfId="0" applyFont="1" applyBorder="1" applyAlignment="1" applyProtection="1">
      <alignment horizontal="left" vertical="center"/>
      <protection locked="0"/>
    </xf>
    <xf numFmtId="0" fontId="40" fillId="0" borderId="11" xfId="0" applyFont="1" applyBorder="1" applyAlignment="1" applyProtection="1">
      <alignment horizontal="left" vertical="center" wrapText="1"/>
      <protection locked="0"/>
    </xf>
    <xf numFmtId="0" fontId="40" fillId="0" borderId="14" xfId="0" applyFont="1" applyBorder="1" applyAlignment="1" applyProtection="1">
      <alignment horizontal="left" vertical="center" wrapText="1"/>
      <protection locked="0"/>
    </xf>
    <xf numFmtId="0" fontId="40" fillId="0" borderId="20" xfId="0" applyFont="1" applyBorder="1" applyAlignment="1" applyProtection="1">
      <alignment horizontal="left" vertical="center" wrapText="1"/>
      <protection locked="0"/>
    </xf>
    <xf numFmtId="0" fontId="40" fillId="0" borderId="0" xfId="0" applyFont="1" applyAlignment="1">
      <alignment horizontal="center" vertical="center"/>
    </xf>
    <xf numFmtId="0" fontId="40" fillId="0" borderId="19" xfId="0" applyFont="1" applyBorder="1" applyAlignment="1">
      <alignment horizontal="center" vertical="center"/>
    </xf>
    <xf numFmtId="0" fontId="17" fillId="0" borderId="0" xfId="0" applyFont="1" applyAlignment="1">
      <alignment horizontal="left"/>
    </xf>
    <xf numFmtId="0" fontId="17" fillId="0" borderId="0" xfId="0" applyFont="1" applyAlignment="1">
      <alignment horizontal="left" vertical="top" wrapText="1"/>
    </xf>
    <xf numFmtId="0" fontId="17" fillId="25" borderId="11" xfId="0" applyFont="1" applyFill="1" applyBorder="1" applyAlignment="1" applyProtection="1">
      <alignment horizontal="left" vertical="center" wrapText="1"/>
      <protection locked="0"/>
    </xf>
    <xf numFmtId="0" fontId="17" fillId="25" borderId="14" xfId="0" applyFont="1" applyFill="1" applyBorder="1" applyAlignment="1" applyProtection="1">
      <alignment horizontal="left" vertical="center" wrapText="1"/>
      <protection locked="0"/>
    </xf>
    <xf numFmtId="0" fontId="17" fillId="25" borderId="20" xfId="0" applyFont="1" applyFill="1" applyBorder="1" applyAlignment="1" applyProtection="1">
      <alignment horizontal="left" vertical="center" wrapText="1"/>
      <protection locked="0"/>
    </xf>
    <xf numFmtId="0" fontId="48" fillId="0" borderId="11" xfId="0" applyFont="1" applyBorder="1" applyAlignment="1" applyProtection="1">
      <alignment horizontal="center" vertical="center"/>
      <protection locked="0"/>
    </xf>
    <xf numFmtId="0" fontId="48" fillId="0" borderId="26"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0" fontId="46" fillId="0" borderId="19" xfId="0" applyFont="1" applyBorder="1" applyAlignment="1">
      <alignment horizontal="right" vertical="center"/>
    </xf>
    <xf numFmtId="0" fontId="48" fillId="0" borderId="10" xfId="0" applyFont="1" applyBorder="1" applyAlignment="1">
      <alignment horizontal="left" vertical="center" wrapText="1"/>
    </xf>
    <xf numFmtId="1" fontId="48" fillId="0" borderId="11" xfId="0" applyNumberFormat="1" applyFont="1" applyBorder="1" applyAlignment="1">
      <alignment horizontal="center" vertical="center" wrapText="1"/>
    </xf>
    <xf numFmtId="1" fontId="48" fillId="0" borderId="14" xfId="0" applyNumberFormat="1" applyFont="1" applyBorder="1" applyAlignment="1">
      <alignment horizontal="center" vertical="center" wrapText="1"/>
    </xf>
    <xf numFmtId="1" fontId="48" fillId="0" borderId="20" xfId="0" applyNumberFormat="1" applyFont="1" applyBorder="1" applyAlignment="1">
      <alignment horizontal="center" vertical="center" wrapText="1"/>
    </xf>
    <xf numFmtId="0" fontId="51" fillId="0" borderId="11" xfId="0" applyFont="1" applyBorder="1" applyAlignment="1">
      <alignment horizontal="center" vertical="center" wrapText="1"/>
    </xf>
    <xf numFmtId="0" fontId="51" fillId="0" borderId="26" xfId="0" applyFont="1" applyBorder="1" applyAlignment="1">
      <alignment horizontal="center" vertical="center" wrapText="1"/>
    </xf>
    <xf numFmtId="1" fontId="47" fillId="0" borderId="10" xfId="0" applyNumberFormat="1" applyFont="1" applyBorder="1" applyAlignment="1">
      <alignment horizontal="center" vertical="center" wrapText="1"/>
    </xf>
    <xf numFmtId="0" fontId="20" fillId="0" borderId="27" xfId="0" applyFont="1" applyBorder="1" applyAlignment="1">
      <alignment horizontal="justify" vertical="center" wrapText="1"/>
    </xf>
    <xf numFmtId="0" fontId="47" fillId="0" borderId="0" xfId="0" applyFont="1" applyAlignment="1">
      <alignment horizontal="right" vertical="center"/>
    </xf>
    <xf numFmtId="0" fontId="47" fillId="0" borderId="19" xfId="0" applyFont="1" applyBorder="1" applyAlignment="1">
      <alignment horizontal="right" vertical="center"/>
    </xf>
    <xf numFmtId="0" fontId="51" fillId="0" borderId="14" xfId="0" applyFont="1" applyBorder="1" applyAlignment="1">
      <alignment horizontal="center" vertical="center" wrapText="1"/>
    </xf>
    <xf numFmtId="0" fontId="51" fillId="0" borderId="20" xfId="0" applyFont="1" applyBorder="1" applyAlignment="1">
      <alignment horizontal="center" vertical="center" wrapText="1"/>
    </xf>
    <xf numFmtId="0" fontId="46" fillId="0" borderId="0" xfId="0" applyFont="1" applyAlignment="1">
      <alignment horizontal="center" vertical="center" wrapText="1"/>
    </xf>
    <xf numFmtId="0" fontId="47" fillId="0" borderId="11" xfId="0" applyFont="1" applyBorder="1" applyAlignment="1">
      <alignment horizontal="center" vertical="center"/>
    </xf>
    <xf numFmtId="0" fontId="47" fillId="0" borderId="20" xfId="0" applyFont="1" applyBorder="1" applyAlignment="1">
      <alignment horizontal="center" vertical="center"/>
    </xf>
    <xf numFmtId="0" fontId="40" fillId="0" borderId="0" xfId="0" applyFont="1" applyAlignment="1">
      <alignment horizontal="justify" vertical="center" wrapText="1"/>
    </xf>
    <xf numFmtId="0" fontId="46" fillId="0" borderId="0" xfId="0" applyFont="1" applyAlignment="1">
      <alignment horizontal="justify" vertical="center" wrapText="1"/>
    </xf>
    <xf numFmtId="0" fontId="50" fillId="0" borderId="0" xfId="0" applyFont="1" applyAlignment="1">
      <alignment horizontal="center" vertical="center" wrapText="1"/>
    </xf>
    <xf numFmtId="0" fontId="40" fillId="0" borderId="0" xfId="0" applyFont="1" applyAlignment="1" applyProtection="1">
      <alignment horizontal="center" vertical="top" wrapText="1"/>
      <protection locked="0"/>
    </xf>
    <xf numFmtId="0" fontId="49" fillId="0" borderId="0" xfId="0" applyFont="1" applyAlignment="1">
      <alignment horizontal="center" vertical="center" wrapText="1"/>
    </xf>
    <xf numFmtId="0" fontId="22" fillId="0" borderId="12" xfId="0" applyFont="1" applyBorder="1" applyAlignment="1">
      <alignment horizontal="center" vertical="center" wrapText="1"/>
    </xf>
    <xf numFmtId="0" fontId="49"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48" fillId="25" borderId="11" xfId="0" applyFont="1" applyFill="1" applyBorder="1" applyAlignment="1" applyProtection="1">
      <alignment horizontal="left" vertical="center"/>
      <protection locked="0"/>
    </xf>
    <xf numFmtId="0" fontId="48" fillId="25" borderId="14" xfId="0" applyFont="1" applyFill="1" applyBorder="1" applyAlignment="1" applyProtection="1">
      <alignment horizontal="left" vertical="center"/>
      <protection locked="0"/>
    </xf>
    <xf numFmtId="0" fontId="48" fillId="25" borderId="20" xfId="0" applyFont="1" applyFill="1" applyBorder="1" applyAlignment="1" applyProtection="1">
      <alignment horizontal="left" vertical="center"/>
      <protection locked="0"/>
    </xf>
    <xf numFmtId="0" fontId="22" fillId="0" borderId="10" xfId="0" applyFont="1" applyBorder="1" applyAlignment="1">
      <alignment horizontal="center" vertical="center" wrapText="1"/>
    </xf>
    <xf numFmtId="0" fontId="49"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20" xfId="0" applyFont="1" applyBorder="1" applyAlignment="1">
      <alignment horizontal="center" vertical="center"/>
    </xf>
    <xf numFmtId="0" fontId="50" fillId="0" borderId="0" xfId="0" applyFont="1" applyAlignment="1">
      <alignment horizontal="center" vertical="top" wrapText="1"/>
    </xf>
    <xf numFmtId="0" fontId="46" fillId="0" borderId="0" xfId="0" applyFont="1" applyAlignment="1" applyProtection="1">
      <alignment horizontal="center" vertical="top" wrapText="1"/>
      <protection locked="0"/>
    </xf>
    <xf numFmtId="0" fontId="51" fillId="0" borderId="21" xfId="0" applyFont="1" applyBorder="1" applyAlignment="1">
      <alignment horizontal="center" vertical="center" wrapText="1"/>
    </xf>
    <xf numFmtId="0" fontId="51" fillId="0" borderId="28" xfId="0" applyFont="1" applyBorder="1" applyAlignment="1">
      <alignment horizontal="center" vertical="center" wrapText="1"/>
    </xf>
    <xf numFmtId="0" fontId="17" fillId="0" borderId="27" xfId="0" applyFont="1" applyBorder="1" applyAlignment="1">
      <alignment horizontal="justify" vertical="center" wrapText="1"/>
    </xf>
    <xf numFmtId="0" fontId="48" fillId="0" borderId="27" xfId="0" applyFont="1" applyBorder="1" applyAlignment="1">
      <alignment horizontal="justify" vertical="center" wrapText="1"/>
    </xf>
    <xf numFmtId="0" fontId="51" fillId="0" borderId="18" xfId="0" applyFont="1" applyBorder="1" applyAlignment="1">
      <alignment horizontal="center" vertical="center" wrapText="1"/>
    </xf>
    <xf numFmtId="0" fontId="51" fillId="0" borderId="17" xfId="0" applyFont="1" applyBorder="1" applyAlignment="1">
      <alignment horizontal="center" vertical="center" wrapText="1"/>
    </xf>
    <xf numFmtId="0" fontId="40" fillId="0" borderId="11" xfId="0" applyFont="1" applyBorder="1" applyAlignment="1">
      <alignment horizontal="justify" vertical="top" wrapText="1"/>
    </xf>
    <xf numFmtId="0" fontId="40" fillId="0" borderId="20" xfId="0" applyFont="1" applyBorder="1" applyAlignment="1">
      <alignment horizontal="justify" vertical="top" wrapText="1"/>
    </xf>
    <xf numFmtId="0" fontId="40" fillId="0" borderId="10" xfId="0" applyFont="1" applyBorder="1" applyAlignment="1">
      <alignment horizontal="justify" vertical="justify" wrapText="1"/>
    </xf>
    <xf numFmtId="0" fontId="46" fillId="0" borderId="10" xfId="0" applyFont="1" applyBorder="1" applyAlignment="1">
      <alignment horizontal="justify" vertical="justify" wrapText="1"/>
    </xf>
    <xf numFmtId="0" fontId="40" fillId="0" borderId="11" xfId="0" applyFont="1" applyBorder="1" applyAlignment="1">
      <alignment horizontal="justify" vertical="justify" wrapText="1"/>
    </xf>
    <xf numFmtId="0" fontId="46" fillId="0" borderId="20" xfId="0" applyFont="1" applyBorder="1" applyAlignment="1">
      <alignment horizontal="justify" vertical="justify" wrapText="1"/>
    </xf>
    <xf numFmtId="0" fontId="47" fillId="0" borderId="0" xfId="0" applyFont="1" applyAlignment="1">
      <alignment horizontal="justify" vertical="top" wrapText="1"/>
    </xf>
    <xf numFmtId="0" fontId="40" fillId="0" borderId="11" xfId="0" applyFont="1" applyBorder="1" applyAlignment="1">
      <alignment horizontal="justify" vertical="justify"/>
    </xf>
    <xf numFmtId="0" fontId="46" fillId="0" borderId="20" xfId="0" applyFont="1" applyBorder="1" applyAlignment="1">
      <alignment horizontal="justify" vertical="justify"/>
    </xf>
    <xf numFmtId="0" fontId="46" fillId="0" borderId="20" xfId="0" applyFont="1" applyBorder="1" applyAlignment="1">
      <alignment horizontal="justify" vertical="top" wrapText="1"/>
    </xf>
    <xf numFmtId="0" fontId="17" fillId="0" borderId="11" xfId="0" applyFont="1" applyBorder="1" applyAlignment="1">
      <alignment horizontal="justify" vertical="justify" wrapText="1"/>
    </xf>
    <xf numFmtId="0" fontId="80" fillId="0" borderId="12" xfId="0" applyFont="1" applyFill="1" applyBorder="1" applyAlignment="1">
      <alignment horizontal="left" vertical="top" wrapText="1"/>
    </xf>
    <xf numFmtId="0" fontId="80" fillId="0" borderId="38" xfId="0" applyFont="1" applyFill="1" applyBorder="1" applyAlignment="1">
      <alignment horizontal="left" vertical="top" wrapText="1"/>
    </xf>
    <xf numFmtId="0" fontId="80" fillId="0" borderId="15" xfId="0" applyFont="1" applyFill="1" applyBorder="1" applyAlignment="1">
      <alignment horizontal="left" vertical="top" wrapText="1"/>
    </xf>
    <xf numFmtId="0" fontId="40" fillId="0" borderId="20" xfId="0" applyFont="1" applyBorder="1" applyAlignment="1">
      <alignment horizontal="justify" vertical="justify" wrapText="1"/>
    </xf>
  </cellXfs>
  <cellStyles count="458">
    <cellStyle name="20 % - Akzent1 2" xfId="1" xr:uid="{00000000-0005-0000-0000-000000000000}"/>
    <cellStyle name="20 % - Akzent1 2 2" xfId="2" xr:uid="{00000000-0005-0000-0000-000001000000}"/>
    <cellStyle name="20 % - Akzent1 2 3" xfId="3" xr:uid="{00000000-0005-0000-0000-000002000000}"/>
    <cellStyle name="20 % - Akzent1 3" xfId="4" xr:uid="{00000000-0005-0000-0000-000003000000}"/>
    <cellStyle name="20 % - Akzent1 3 2" xfId="5" xr:uid="{00000000-0005-0000-0000-000004000000}"/>
    <cellStyle name="20 % - Akzent1 4" xfId="6" xr:uid="{00000000-0005-0000-0000-000005000000}"/>
    <cellStyle name="20 % - Akzent1 4 2" xfId="7" xr:uid="{00000000-0005-0000-0000-000006000000}"/>
    <cellStyle name="20 % - Akzent1 5" xfId="8" xr:uid="{00000000-0005-0000-0000-000007000000}"/>
    <cellStyle name="20 % - Akzent1 5 2" xfId="9" xr:uid="{00000000-0005-0000-0000-000008000000}"/>
    <cellStyle name="20 % - Akzent2 2" xfId="10" xr:uid="{00000000-0005-0000-0000-000009000000}"/>
    <cellStyle name="20 % - Akzent2 2 2" xfId="11" xr:uid="{00000000-0005-0000-0000-00000A000000}"/>
    <cellStyle name="20 % - Akzent2 2 3" xfId="12" xr:uid="{00000000-0005-0000-0000-00000B000000}"/>
    <cellStyle name="20 % - Akzent2 3" xfId="13" xr:uid="{00000000-0005-0000-0000-00000C000000}"/>
    <cellStyle name="20 % - Akzent2 3 2" xfId="14" xr:uid="{00000000-0005-0000-0000-00000D000000}"/>
    <cellStyle name="20 % - Akzent2 4" xfId="15" xr:uid="{00000000-0005-0000-0000-00000E000000}"/>
    <cellStyle name="20 % - Akzent2 4 2" xfId="16" xr:uid="{00000000-0005-0000-0000-00000F000000}"/>
    <cellStyle name="20 % - Akzent2 5" xfId="17" xr:uid="{00000000-0005-0000-0000-000010000000}"/>
    <cellStyle name="20 % - Akzent2 5 2" xfId="18" xr:uid="{00000000-0005-0000-0000-000011000000}"/>
    <cellStyle name="20 % - Akzent3 2" xfId="19" xr:uid="{00000000-0005-0000-0000-000012000000}"/>
    <cellStyle name="20 % - Akzent3 2 2" xfId="20" xr:uid="{00000000-0005-0000-0000-000013000000}"/>
    <cellStyle name="20 % - Akzent3 2 3" xfId="21" xr:uid="{00000000-0005-0000-0000-000014000000}"/>
    <cellStyle name="20 % - Akzent3 3" xfId="22" xr:uid="{00000000-0005-0000-0000-000015000000}"/>
    <cellStyle name="20 % - Akzent3 3 2" xfId="23" xr:uid="{00000000-0005-0000-0000-000016000000}"/>
    <cellStyle name="20 % - Akzent3 4" xfId="24" xr:uid="{00000000-0005-0000-0000-000017000000}"/>
    <cellStyle name="20 % - Akzent3 4 2" xfId="25" xr:uid="{00000000-0005-0000-0000-000018000000}"/>
    <cellStyle name="20 % - Akzent3 5" xfId="26" xr:uid="{00000000-0005-0000-0000-000019000000}"/>
    <cellStyle name="20 % - Akzent3 5 2" xfId="27" xr:uid="{00000000-0005-0000-0000-00001A000000}"/>
    <cellStyle name="20 % - Akzent4 2" xfId="28" xr:uid="{00000000-0005-0000-0000-00001B000000}"/>
    <cellStyle name="20 % - Akzent4 2 2" xfId="29" xr:uid="{00000000-0005-0000-0000-00001C000000}"/>
    <cellStyle name="20 % - Akzent4 2 3" xfId="30" xr:uid="{00000000-0005-0000-0000-00001D000000}"/>
    <cellStyle name="20 % - Akzent4 3" xfId="31" xr:uid="{00000000-0005-0000-0000-00001E000000}"/>
    <cellStyle name="20 % - Akzent4 3 2" xfId="32" xr:uid="{00000000-0005-0000-0000-00001F000000}"/>
    <cellStyle name="20 % - Akzent4 4" xfId="33" xr:uid="{00000000-0005-0000-0000-000020000000}"/>
    <cellStyle name="20 % - Akzent4 4 2" xfId="34" xr:uid="{00000000-0005-0000-0000-000021000000}"/>
    <cellStyle name="20 % - Akzent4 5" xfId="35" xr:uid="{00000000-0005-0000-0000-000022000000}"/>
    <cellStyle name="20 % - Akzent4 5 2" xfId="36" xr:uid="{00000000-0005-0000-0000-000023000000}"/>
    <cellStyle name="20 % - Akzent5 2" xfId="37" xr:uid="{00000000-0005-0000-0000-000024000000}"/>
    <cellStyle name="20 % - Akzent5 3" xfId="38" xr:uid="{00000000-0005-0000-0000-000025000000}"/>
    <cellStyle name="20 % - Akzent5 3 2" xfId="39" xr:uid="{00000000-0005-0000-0000-000026000000}"/>
    <cellStyle name="20 % - Akzent5 4" xfId="40" xr:uid="{00000000-0005-0000-0000-000027000000}"/>
    <cellStyle name="20 % - Akzent5 4 2" xfId="41" xr:uid="{00000000-0005-0000-0000-000028000000}"/>
    <cellStyle name="20 % - Akzent5 5" xfId="42" xr:uid="{00000000-0005-0000-0000-000029000000}"/>
    <cellStyle name="20 % - Akzent5 5 2" xfId="43" xr:uid="{00000000-0005-0000-0000-00002A000000}"/>
    <cellStyle name="20 % - Akzent6 2" xfId="44" xr:uid="{00000000-0005-0000-0000-00002B000000}"/>
    <cellStyle name="20 % - Akzent6 3" xfId="45" xr:uid="{00000000-0005-0000-0000-00002C000000}"/>
    <cellStyle name="20 % - Akzent6 3 2" xfId="46" xr:uid="{00000000-0005-0000-0000-00002D000000}"/>
    <cellStyle name="20 % - Akzent6 4" xfId="47" xr:uid="{00000000-0005-0000-0000-00002E000000}"/>
    <cellStyle name="20 % - Akzent6 4 2" xfId="48" xr:uid="{00000000-0005-0000-0000-00002F000000}"/>
    <cellStyle name="20 % - Akzent6 5" xfId="49" xr:uid="{00000000-0005-0000-0000-000030000000}"/>
    <cellStyle name="20 % - Akzent6 5 2" xfId="50" xr:uid="{00000000-0005-0000-0000-000031000000}"/>
    <cellStyle name="40 % - Akzent1 2" xfId="51" xr:uid="{00000000-0005-0000-0000-000032000000}"/>
    <cellStyle name="40 % - Akzent1 3" xfId="52" xr:uid="{00000000-0005-0000-0000-000033000000}"/>
    <cellStyle name="40 % - Akzent1 3 2" xfId="53" xr:uid="{00000000-0005-0000-0000-000034000000}"/>
    <cellStyle name="40 % - Akzent1 4" xfId="54" xr:uid="{00000000-0005-0000-0000-000035000000}"/>
    <cellStyle name="40 % - Akzent1 4 2" xfId="55" xr:uid="{00000000-0005-0000-0000-000036000000}"/>
    <cellStyle name="40 % - Akzent1 5" xfId="56" xr:uid="{00000000-0005-0000-0000-000037000000}"/>
    <cellStyle name="40 % - Akzent1 5 2" xfId="57" xr:uid="{00000000-0005-0000-0000-000038000000}"/>
    <cellStyle name="40 % - Akzent2 2" xfId="58" xr:uid="{00000000-0005-0000-0000-000039000000}"/>
    <cellStyle name="40 % - Akzent2 3" xfId="59" xr:uid="{00000000-0005-0000-0000-00003A000000}"/>
    <cellStyle name="40 % - Akzent2 3 2" xfId="60" xr:uid="{00000000-0005-0000-0000-00003B000000}"/>
    <cellStyle name="40 % - Akzent2 4" xfId="61" xr:uid="{00000000-0005-0000-0000-00003C000000}"/>
    <cellStyle name="40 % - Akzent2 4 2" xfId="62" xr:uid="{00000000-0005-0000-0000-00003D000000}"/>
    <cellStyle name="40 % - Akzent2 5" xfId="63" xr:uid="{00000000-0005-0000-0000-00003E000000}"/>
    <cellStyle name="40 % - Akzent2 5 2" xfId="64" xr:uid="{00000000-0005-0000-0000-00003F000000}"/>
    <cellStyle name="40 % - Akzent3 2" xfId="65" xr:uid="{00000000-0005-0000-0000-000040000000}"/>
    <cellStyle name="40 % - Akzent3 2 2" xfId="66" xr:uid="{00000000-0005-0000-0000-000041000000}"/>
    <cellStyle name="40 % - Akzent3 2 3" xfId="67" xr:uid="{00000000-0005-0000-0000-000042000000}"/>
    <cellStyle name="40 % - Akzent3 3" xfId="68" xr:uid="{00000000-0005-0000-0000-000043000000}"/>
    <cellStyle name="40 % - Akzent3 3 2" xfId="69" xr:uid="{00000000-0005-0000-0000-000044000000}"/>
    <cellStyle name="40 % - Akzent3 4" xfId="70" xr:uid="{00000000-0005-0000-0000-000045000000}"/>
    <cellStyle name="40 % - Akzent3 4 2" xfId="71" xr:uid="{00000000-0005-0000-0000-000046000000}"/>
    <cellStyle name="40 % - Akzent3 5" xfId="72" xr:uid="{00000000-0005-0000-0000-000047000000}"/>
    <cellStyle name="40 % - Akzent3 5 2" xfId="73" xr:uid="{00000000-0005-0000-0000-000048000000}"/>
    <cellStyle name="40 % - Akzent4 2" xfId="74" xr:uid="{00000000-0005-0000-0000-000049000000}"/>
    <cellStyle name="40 % - Akzent4 3" xfId="75" xr:uid="{00000000-0005-0000-0000-00004A000000}"/>
    <cellStyle name="40 % - Akzent4 3 2" xfId="76" xr:uid="{00000000-0005-0000-0000-00004B000000}"/>
    <cellStyle name="40 % - Akzent4 4" xfId="77" xr:uid="{00000000-0005-0000-0000-00004C000000}"/>
    <cellStyle name="40 % - Akzent4 4 2" xfId="78" xr:uid="{00000000-0005-0000-0000-00004D000000}"/>
    <cellStyle name="40 % - Akzent4 5" xfId="79" xr:uid="{00000000-0005-0000-0000-00004E000000}"/>
    <cellStyle name="40 % - Akzent4 5 2" xfId="80" xr:uid="{00000000-0005-0000-0000-00004F000000}"/>
    <cellStyle name="40 % - Akzent5 2" xfId="81" xr:uid="{00000000-0005-0000-0000-000050000000}"/>
    <cellStyle name="40 % - Akzent5 3" xfId="82" xr:uid="{00000000-0005-0000-0000-000051000000}"/>
    <cellStyle name="40 % - Akzent5 3 2" xfId="83" xr:uid="{00000000-0005-0000-0000-000052000000}"/>
    <cellStyle name="40 % - Akzent5 4" xfId="84" xr:uid="{00000000-0005-0000-0000-000053000000}"/>
    <cellStyle name="40 % - Akzent5 4 2" xfId="85" xr:uid="{00000000-0005-0000-0000-000054000000}"/>
    <cellStyle name="40 % - Akzent5 5" xfId="86" xr:uid="{00000000-0005-0000-0000-000055000000}"/>
    <cellStyle name="40 % - Akzent5 5 2" xfId="87" xr:uid="{00000000-0005-0000-0000-000056000000}"/>
    <cellStyle name="40 % - Akzent6 2" xfId="88" xr:uid="{00000000-0005-0000-0000-000057000000}"/>
    <cellStyle name="40 % - Akzent6 3" xfId="89" xr:uid="{00000000-0005-0000-0000-000058000000}"/>
    <cellStyle name="40 % - Akzent6 3 2" xfId="90" xr:uid="{00000000-0005-0000-0000-000059000000}"/>
    <cellStyle name="40 % - Akzent6 4" xfId="91" xr:uid="{00000000-0005-0000-0000-00005A000000}"/>
    <cellStyle name="40 % - Akzent6 4 2" xfId="92" xr:uid="{00000000-0005-0000-0000-00005B000000}"/>
    <cellStyle name="40 % - Akzent6 5" xfId="93" xr:uid="{00000000-0005-0000-0000-00005C000000}"/>
    <cellStyle name="40 % - Akzent6 5 2" xfId="94" xr:uid="{00000000-0005-0000-0000-00005D000000}"/>
    <cellStyle name="60 % - Akzent1 2" xfId="95" xr:uid="{00000000-0005-0000-0000-00005E000000}"/>
    <cellStyle name="60 % - Akzent1 3" xfId="96" xr:uid="{00000000-0005-0000-0000-00005F000000}"/>
    <cellStyle name="60 % - Akzent1 3 2" xfId="97" xr:uid="{00000000-0005-0000-0000-000060000000}"/>
    <cellStyle name="60 % - Akzent1 4" xfId="98" xr:uid="{00000000-0005-0000-0000-000061000000}"/>
    <cellStyle name="60 % - Akzent1 4 2" xfId="99" xr:uid="{00000000-0005-0000-0000-000062000000}"/>
    <cellStyle name="60 % - Akzent2 2" xfId="100" xr:uid="{00000000-0005-0000-0000-000063000000}"/>
    <cellStyle name="60 % - Akzent2 3" xfId="101" xr:uid="{00000000-0005-0000-0000-000064000000}"/>
    <cellStyle name="60 % - Akzent2 3 2" xfId="102" xr:uid="{00000000-0005-0000-0000-000065000000}"/>
    <cellStyle name="60 % - Akzent2 4" xfId="103" xr:uid="{00000000-0005-0000-0000-000066000000}"/>
    <cellStyle name="60 % - Akzent2 4 2" xfId="104" xr:uid="{00000000-0005-0000-0000-000067000000}"/>
    <cellStyle name="60 % - Akzent3 2" xfId="105" xr:uid="{00000000-0005-0000-0000-000068000000}"/>
    <cellStyle name="60 % - Akzent3 3" xfId="106" xr:uid="{00000000-0005-0000-0000-000069000000}"/>
    <cellStyle name="60 % - Akzent3 3 2" xfId="107" xr:uid="{00000000-0005-0000-0000-00006A000000}"/>
    <cellStyle name="60 % - Akzent3 4" xfId="108" xr:uid="{00000000-0005-0000-0000-00006B000000}"/>
    <cellStyle name="60 % - Akzent3 4 2" xfId="109" xr:uid="{00000000-0005-0000-0000-00006C000000}"/>
    <cellStyle name="60 % - Akzent4 2" xfId="110" xr:uid="{00000000-0005-0000-0000-00006D000000}"/>
    <cellStyle name="60 % - Akzent4 2 2" xfId="111" xr:uid="{00000000-0005-0000-0000-00006E000000}"/>
    <cellStyle name="60 % - Akzent4 2 3" xfId="112" xr:uid="{00000000-0005-0000-0000-00006F000000}"/>
    <cellStyle name="60 % - Akzent4 3" xfId="113" xr:uid="{00000000-0005-0000-0000-000070000000}"/>
    <cellStyle name="60 % - Akzent4 3 2" xfId="114" xr:uid="{00000000-0005-0000-0000-000071000000}"/>
    <cellStyle name="60 % - Akzent4 4" xfId="115" xr:uid="{00000000-0005-0000-0000-000072000000}"/>
    <cellStyle name="60 % - Akzent4 4 2" xfId="116" xr:uid="{00000000-0005-0000-0000-000073000000}"/>
    <cellStyle name="60 % - Akzent5 2" xfId="117" xr:uid="{00000000-0005-0000-0000-000074000000}"/>
    <cellStyle name="60 % - Akzent5 3" xfId="118" xr:uid="{00000000-0005-0000-0000-000075000000}"/>
    <cellStyle name="60 % - Akzent5 3 2" xfId="119" xr:uid="{00000000-0005-0000-0000-000076000000}"/>
    <cellStyle name="60 % - Akzent5 4" xfId="120" xr:uid="{00000000-0005-0000-0000-000077000000}"/>
    <cellStyle name="60 % - Akzent5 4 2" xfId="121" xr:uid="{00000000-0005-0000-0000-000078000000}"/>
    <cellStyle name="60 % - Akzent6 2" xfId="122" xr:uid="{00000000-0005-0000-0000-000079000000}"/>
    <cellStyle name="60 % - Akzent6 2 2" xfId="123" xr:uid="{00000000-0005-0000-0000-00007A000000}"/>
    <cellStyle name="60 % - Akzent6 2 3" xfId="124" xr:uid="{00000000-0005-0000-0000-00007B000000}"/>
    <cellStyle name="60 % - Akzent6 3" xfId="125" xr:uid="{00000000-0005-0000-0000-00007C000000}"/>
    <cellStyle name="60 % - Akzent6 3 2" xfId="126" xr:uid="{00000000-0005-0000-0000-00007D000000}"/>
    <cellStyle name="60 % - Akzent6 4" xfId="127" xr:uid="{00000000-0005-0000-0000-00007E000000}"/>
    <cellStyle name="60 % - Akzent6 4 2" xfId="128" xr:uid="{00000000-0005-0000-0000-00007F000000}"/>
    <cellStyle name="Accent1" xfId="452" hidden="1" xr:uid="{00000000-0005-0000-0000-000080000000}"/>
    <cellStyle name="Accent1 2" xfId="129" xr:uid="{00000000-0005-0000-0000-000081000000}"/>
    <cellStyle name="Accent1 2 2" xfId="130" xr:uid="{00000000-0005-0000-0000-000082000000}"/>
    <cellStyle name="Accent2" xfId="453" hidden="1" xr:uid="{00000000-0005-0000-0000-000083000000}"/>
    <cellStyle name="Accent2 2" xfId="131" xr:uid="{00000000-0005-0000-0000-000084000000}"/>
    <cellStyle name="Accent2 2 2" xfId="132" xr:uid="{00000000-0005-0000-0000-000085000000}"/>
    <cellStyle name="Accent3" xfId="454" hidden="1" xr:uid="{00000000-0005-0000-0000-000086000000}"/>
    <cellStyle name="Accent3 2" xfId="133" xr:uid="{00000000-0005-0000-0000-000087000000}"/>
    <cellStyle name="Accent3 2 2" xfId="134" xr:uid="{00000000-0005-0000-0000-000088000000}"/>
    <cellStyle name="Accent4" xfId="455" hidden="1" xr:uid="{00000000-0005-0000-0000-000089000000}"/>
    <cellStyle name="Accent4 2" xfId="135" xr:uid="{00000000-0005-0000-0000-00008A000000}"/>
    <cellStyle name="Accent4 2 2" xfId="136" xr:uid="{00000000-0005-0000-0000-00008B000000}"/>
    <cellStyle name="Accent5" xfId="456" hidden="1" xr:uid="{00000000-0005-0000-0000-00008C000000}"/>
    <cellStyle name="Accent5 2" xfId="137" xr:uid="{00000000-0005-0000-0000-00008D000000}"/>
    <cellStyle name="Accent5 2 2" xfId="138" xr:uid="{00000000-0005-0000-0000-00008E000000}"/>
    <cellStyle name="Accent6" xfId="457" hidden="1" xr:uid="{00000000-0005-0000-0000-00008F000000}"/>
    <cellStyle name="Accent6 2" xfId="139" xr:uid="{00000000-0005-0000-0000-000090000000}"/>
    <cellStyle name="Accent6 2 2" xfId="140" xr:uid="{00000000-0005-0000-0000-000091000000}"/>
    <cellStyle name="Akzent1 2" xfId="141" xr:uid="{00000000-0005-0000-0000-000092000000}"/>
    <cellStyle name="Akzent1 3" xfId="142" xr:uid="{00000000-0005-0000-0000-000093000000}"/>
    <cellStyle name="Akzent2 2" xfId="143" xr:uid="{00000000-0005-0000-0000-000094000000}"/>
    <cellStyle name="Akzent2 3" xfId="144" xr:uid="{00000000-0005-0000-0000-000095000000}"/>
    <cellStyle name="Akzent3 2" xfId="145" xr:uid="{00000000-0005-0000-0000-000096000000}"/>
    <cellStyle name="Akzent3 3" xfId="146" xr:uid="{00000000-0005-0000-0000-000097000000}"/>
    <cellStyle name="Akzent4 2" xfId="147" xr:uid="{00000000-0005-0000-0000-000098000000}"/>
    <cellStyle name="Akzent4 3" xfId="148" xr:uid="{00000000-0005-0000-0000-000099000000}"/>
    <cellStyle name="Akzent5 2" xfId="149" xr:uid="{00000000-0005-0000-0000-00009A000000}"/>
    <cellStyle name="Akzent5 3" xfId="150" xr:uid="{00000000-0005-0000-0000-00009B000000}"/>
    <cellStyle name="Akzent6 2" xfId="151" xr:uid="{00000000-0005-0000-0000-00009C000000}"/>
    <cellStyle name="Akzent6 3" xfId="152" xr:uid="{00000000-0005-0000-0000-00009D000000}"/>
    <cellStyle name="Ausgabe 2" xfId="153" xr:uid="{00000000-0005-0000-0000-00009E000000}"/>
    <cellStyle name="Ausgabe 2 2" xfId="154" xr:uid="{00000000-0005-0000-0000-00009F000000}"/>
    <cellStyle name="Ausgabe 2 3" xfId="155" xr:uid="{00000000-0005-0000-0000-0000A0000000}"/>
    <cellStyle name="Ausgabe 3" xfId="156" xr:uid="{00000000-0005-0000-0000-0000A1000000}"/>
    <cellStyle name="Ausgabe 4" xfId="157" xr:uid="{00000000-0005-0000-0000-0000A2000000}"/>
    <cellStyle name="Ausgabe 4 2" xfId="158" xr:uid="{00000000-0005-0000-0000-0000A3000000}"/>
    <cellStyle name="Ausgabe 5" xfId="159" xr:uid="{00000000-0005-0000-0000-0000A4000000}"/>
    <cellStyle name="Ausgabe 5 2" xfId="160" xr:uid="{00000000-0005-0000-0000-0000A5000000}"/>
    <cellStyle name="Ausgabe 6" xfId="161" xr:uid="{00000000-0005-0000-0000-0000A6000000}"/>
    <cellStyle name="Ausgabe 6 2" xfId="162" xr:uid="{00000000-0005-0000-0000-0000A7000000}"/>
    <cellStyle name="Ausgabe 7" xfId="163" xr:uid="{00000000-0005-0000-0000-0000A8000000}"/>
    <cellStyle name="Bad" xfId="448" hidden="1" xr:uid="{00000000-0005-0000-0000-0000A9000000}"/>
    <cellStyle name="Bad 2" xfId="164" xr:uid="{00000000-0005-0000-0000-0000AA000000}"/>
    <cellStyle name="Bad 2 2" xfId="165" xr:uid="{00000000-0005-0000-0000-0000AB000000}"/>
    <cellStyle name="Berechnung 2" xfId="166" xr:uid="{00000000-0005-0000-0000-0000AC000000}"/>
    <cellStyle name="Berechnung 2 2" xfId="167" xr:uid="{00000000-0005-0000-0000-0000AD000000}"/>
    <cellStyle name="Berechnung 2 3" xfId="168" xr:uid="{00000000-0005-0000-0000-0000AE000000}"/>
    <cellStyle name="Berechnung 3" xfId="169" xr:uid="{00000000-0005-0000-0000-0000AF000000}"/>
    <cellStyle name="Berechnung 4" xfId="170" xr:uid="{00000000-0005-0000-0000-0000B0000000}"/>
    <cellStyle name="Berechnung 4 2" xfId="171" xr:uid="{00000000-0005-0000-0000-0000B1000000}"/>
    <cellStyle name="Berechnung 5" xfId="172" xr:uid="{00000000-0005-0000-0000-0000B2000000}"/>
    <cellStyle name="Berechnung 5 2" xfId="173" xr:uid="{00000000-0005-0000-0000-0000B3000000}"/>
    <cellStyle name="Berechnung 6" xfId="174" xr:uid="{00000000-0005-0000-0000-0000B4000000}"/>
    <cellStyle name="Berechnung 6 2" xfId="175" xr:uid="{00000000-0005-0000-0000-0000B5000000}"/>
    <cellStyle name="Berechnung 7" xfId="176" xr:uid="{00000000-0005-0000-0000-0000B6000000}"/>
    <cellStyle name="Calculation 2" xfId="177" xr:uid="{00000000-0005-0000-0000-0000B7000000}"/>
    <cellStyle name="Calculation 2 2" xfId="178" xr:uid="{00000000-0005-0000-0000-0000B8000000}"/>
    <cellStyle name="Check Cell" xfId="450" hidden="1" xr:uid="{00000000-0005-0000-0000-0000B9000000}"/>
    <cellStyle name="Check Cell 2" xfId="179" xr:uid="{00000000-0005-0000-0000-0000BA000000}"/>
    <cellStyle name="Check Cell 2 2" xfId="180" xr:uid="{00000000-0005-0000-0000-0000BB000000}"/>
    <cellStyle name="Eingabe 2" xfId="181" xr:uid="{00000000-0005-0000-0000-0000BC000000}"/>
    <cellStyle name="Eingabe 3" xfId="182" xr:uid="{00000000-0005-0000-0000-0000BD000000}"/>
    <cellStyle name="Eingabe 3 2" xfId="183" xr:uid="{00000000-0005-0000-0000-0000BE000000}"/>
    <cellStyle name="Eingabe 4" xfId="184" xr:uid="{00000000-0005-0000-0000-0000BF000000}"/>
    <cellStyle name="Eingabe 4 2" xfId="185" xr:uid="{00000000-0005-0000-0000-0000C0000000}"/>
    <cellStyle name="Eingabe 5" xfId="186" xr:uid="{00000000-0005-0000-0000-0000C1000000}"/>
    <cellStyle name="Eingabe 5 2" xfId="187" xr:uid="{00000000-0005-0000-0000-0000C2000000}"/>
    <cellStyle name="Ergebnis 2" xfId="188" xr:uid="{00000000-0005-0000-0000-0000C3000000}"/>
    <cellStyle name="Ergebnis 2 2" xfId="189" xr:uid="{00000000-0005-0000-0000-0000C4000000}"/>
    <cellStyle name="Ergebnis 2 2 2" xfId="190" xr:uid="{00000000-0005-0000-0000-0000C5000000}"/>
    <cellStyle name="Ergebnis 2 3" xfId="191" xr:uid="{00000000-0005-0000-0000-0000C6000000}"/>
    <cellStyle name="Ergebnis 2 4" xfId="192" xr:uid="{00000000-0005-0000-0000-0000C7000000}"/>
    <cellStyle name="Ergebnis 3" xfId="193" xr:uid="{00000000-0005-0000-0000-0000C8000000}"/>
    <cellStyle name="Ergebnis 3 2" xfId="194" xr:uid="{00000000-0005-0000-0000-0000C9000000}"/>
    <cellStyle name="Ergebnis 4" xfId="195" xr:uid="{00000000-0005-0000-0000-0000CA000000}"/>
    <cellStyle name="Ergebnis 4 2" xfId="196" xr:uid="{00000000-0005-0000-0000-0000CB000000}"/>
    <cellStyle name="Ergebnis 4 2 2" xfId="197" xr:uid="{00000000-0005-0000-0000-0000CC000000}"/>
    <cellStyle name="Ergebnis 4 3" xfId="198" xr:uid="{00000000-0005-0000-0000-0000CD000000}"/>
    <cellStyle name="Ergebnis 5" xfId="199" xr:uid="{00000000-0005-0000-0000-0000CE000000}"/>
    <cellStyle name="Ergebnis 6" xfId="200" xr:uid="{00000000-0005-0000-0000-0000CF000000}"/>
    <cellStyle name="Ergebnis 6 2" xfId="201" xr:uid="{00000000-0005-0000-0000-0000D0000000}"/>
    <cellStyle name="Ergebnis 7" xfId="202" xr:uid="{00000000-0005-0000-0000-0000D1000000}"/>
    <cellStyle name="Ergebnis 7 2" xfId="203" xr:uid="{00000000-0005-0000-0000-0000D2000000}"/>
    <cellStyle name="Ergebnis 8" xfId="204" xr:uid="{00000000-0005-0000-0000-0000D3000000}"/>
    <cellStyle name="Erklärender Text 2" xfId="205" xr:uid="{00000000-0005-0000-0000-0000D4000000}"/>
    <cellStyle name="Erklärender Text 3" xfId="206" xr:uid="{00000000-0005-0000-0000-0000D5000000}"/>
    <cellStyle name="Erklärender Text 3 2" xfId="207" xr:uid="{00000000-0005-0000-0000-0000D6000000}"/>
    <cellStyle name="Erklärender Text 4" xfId="208" xr:uid="{00000000-0005-0000-0000-0000D7000000}"/>
    <cellStyle name="Erklärender Text 4 2" xfId="209" xr:uid="{00000000-0005-0000-0000-0000D8000000}"/>
    <cellStyle name="Good" xfId="447" hidden="1" xr:uid="{00000000-0005-0000-0000-0000D9000000}"/>
    <cellStyle name="Good 2" xfId="210" xr:uid="{00000000-0005-0000-0000-0000DA000000}"/>
    <cellStyle name="Good 2 2" xfId="211" xr:uid="{00000000-0005-0000-0000-0000DB000000}"/>
    <cellStyle name="Gut 2" xfId="212" xr:uid="{00000000-0005-0000-0000-0000DC000000}"/>
    <cellStyle name="Gut 3" xfId="213" xr:uid="{00000000-0005-0000-0000-0000DD000000}"/>
    <cellStyle name="Heading 1" xfId="443" hidden="1" xr:uid="{00000000-0005-0000-0000-0000DE000000}"/>
    <cellStyle name="Heading 2" xfId="444" hidden="1" xr:uid="{00000000-0005-0000-0000-0000DF000000}"/>
    <cellStyle name="Heading 3" xfId="445" hidden="1" xr:uid="{00000000-0005-0000-0000-0000E0000000}"/>
    <cellStyle name="Heading 4" xfId="446" hidden="1" xr:uid="{00000000-0005-0000-0000-0000E1000000}"/>
    <cellStyle name="Input 2" xfId="214" xr:uid="{00000000-0005-0000-0000-0000E2000000}"/>
    <cellStyle name="Input 2 2" xfId="215" xr:uid="{00000000-0005-0000-0000-0000E3000000}"/>
    <cellStyle name="Linked Cell" xfId="449" hidden="1" xr:uid="{00000000-0005-0000-0000-0000E4000000}"/>
    <cellStyle name="Linked Cell 2" xfId="216" xr:uid="{00000000-0005-0000-0000-0000E5000000}"/>
    <cellStyle name="Linked Cell 2 2" xfId="217" xr:uid="{00000000-0005-0000-0000-0000E6000000}"/>
    <cellStyle name="Neutral" xfId="218" builtinId="28" customBuiltin="1"/>
    <cellStyle name="Normal 2" xfId="219" xr:uid="{00000000-0005-0000-0000-0000E8000000}"/>
    <cellStyle name="Note" xfId="451" hidden="1" xr:uid="{00000000-0005-0000-0000-0000E9000000}"/>
    <cellStyle name="Note 2" xfId="220" xr:uid="{00000000-0005-0000-0000-0000EA000000}"/>
    <cellStyle name="Note 2 2" xfId="221" xr:uid="{00000000-0005-0000-0000-0000EB000000}"/>
    <cellStyle name="Notiz 2" xfId="222" xr:uid="{00000000-0005-0000-0000-0000EC000000}"/>
    <cellStyle name="Notiz 2 2" xfId="223" xr:uid="{00000000-0005-0000-0000-0000ED000000}"/>
    <cellStyle name="Notiz 2 2 2" xfId="224" xr:uid="{00000000-0005-0000-0000-0000EE000000}"/>
    <cellStyle name="Notiz 2 2 2 2" xfId="225" xr:uid="{00000000-0005-0000-0000-0000EF000000}"/>
    <cellStyle name="Notiz 2 2 2 2 2" xfId="226" xr:uid="{00000000-0005-0000-0000-0000F0000000}"/>
    <cellStyle name="Notiz 2 2 2 3" xfId="227" xr:uid="{00000000-0005-0000-0000-0000F1000000}"/>
    <cellStyle name="Notiz 2 2 2 3 2" xfId="228" xr:uid="{00000000-0005-0000-0000-0000F2000000}"/>
    <cellStyle name="Notiz 2 2 2 4" xfId="229" xr:uid="{00000000-0005-0000-0000-0000F3000000}"/>
    <cellStyle name="Notiz 2 2 3" xfId="230" xr:uid="{00000000-0005-0000-0000-0000F4000000}"/>
    <cellStyle name="Notiz 2 2 3 2" xfId="231" xr:uid="{00000000-0005-0000-0000-0000F5000000}"/>
    <cellStyle name="Notiz 2 2 4" xfId="232" xr:uid="{00000000-0005-0000-0000-0000F6000000}"/>
    <cellStyle name="Notiz 2 2 4 2" xfId="233" xr:uid="{00000000-0005-0000-0000-0000F7000000}"/>
    <cellStyle name="Notiz 2 2 5" xfId="234" xr:uid="{00000000-0005-0000-0000-0000F8000000}"/>
    <cellStyle name="Notiz 2 2 6" xfId="235" xr:uid="{00000000-0005-0000-0000-0000F9000000}"/>
    <cellStyle name="Notiz 2 3" xfId="236" xr:uid="{00000000-0005-0000-0000-0000FA000000}"/>
    <cellStyle name="Notiz 2 3 2" xfId="237" xr:uid="{00000000-0005-0000-0000-0000FB000000}"/>
    <cellStyle name="Notiz 2 3 2 2" xfId="238" xr:uid="{00000000-0005-0000-0000-0000FC000000}"/>
    <cellStyle name="Notiz 2 3 3" xfId="239" xr:uid="{00000000-0005-0000-0000-0000FD000000}"/>
    <cellStyle name="Notiz 2 3 3 2" xfId="240" xr:uid="{00000000-0005-0000-0000-0000FE000000}"/>
    <cellStyle name="Notiz 2 3 4" xfId="241" xr:uid="{00000000-0005-0000-0000-0000FF000000}"/>
    <cellStyle name="Notiz 2 4" xfId="242" xr:uid="{00000000-0005-0000-0000-000000010000}"/>
    <cellStyle name="Notiz 2 4 2" xfId="243" xr:uid="{00000000-0005-0000-0000-000001010000}"/>
    <cellStyle name="Notiz 2 5" xfId="244" xr:uid="{00000000-0005-0000-0000-000002010000}"/>
    <cellStyle name="Notiz 2 5 2" xfId="245" xr:uid="{00000000-0005-0000-0000-000003010000}"/>
    <cellStyle name="Notiz 2 6" xfId="246" xr:uid="{00000000-0005-0000-0000-000004010000}"/>
    <cellStyle name="Notiz 3" xfId="247" xr:uid="{00000000-0005-0000-0000-000005010000}"/>
    <cellStyle name="Notiz 3 2" xfId="248" xr:uid="{00000000-0005-0000-0000-000006010000}"/>
    <cellStyle name="Notiz 3 2 2" xfId="249" xr:uid="{00000000-0005-0000-0000-000007010000}"/>
    <cellStyle name="Notiz 3 2 2 2" xfId="250" xr:uid="{00000000-0005-0000-0000-000008010000}"/>
    <cellStyle name="Notiz 3 2 3" xfId="251" xr:uid="{00000000-0005-0000-0000-000009010000}"/>
    <cellStyle name="Notiz 3 2 3 2" xfId="252" xr:uid="{00000000-0005-0000-0000-00000A010000}"/>
    <cellStyle name="Notiz 3 2 4" xfId="253" xr:uid="{00000000-0005-0000-0000-00000B010000}"/>
    <cellStyle name="Notiz 3 3" xfId="254" xr:uid="{00000000-0005-0000-0000-00000C010000}"/>
    <cellStyle name="Notiz 3 3 2" xfId="255" xr:uid="{00000000-0005-0000-0000-00000D010000}"/>
    <cellStyle name="Notiz 3 4" xfId="256" xr:uid="{00000000-0005-0000-0000-00000E010000}"/>
    <cellStyle name="Notiz 3 4 2" xfId="257" xr:uid="{00000000-0005-0000-0000-00000F010000}"/>
    <cellStyle name="Notiz 3 5" xfId="258" xr:uid="{00000000-0005-0000-0000-000010010000}"/>
    <cellStyle name="Notiz 4" xfId="259" xr:uid="{00000000-0005-0000-0000-000011010000}"/>
    <cellStyle name="Notiz 4 2" xfId="260" xr:uid="{00000000-0005-0000-0000-000012010000}"/>
    <cellStyle name="Notiz 4 2 2" xfId="261" xr:uid="{00000000-0005-0000-0000-000013010000}"/>
    <cellStyle name="Notiz 4 3" xfId="262" xr:uid="{00000000-0005-0000-0000-000014010000}"/>
    <cellStyle name="Notiz 4 3 2" xfId="263" xr:uid="{00000000-0005-0000-0000-000015010000}"/>
    <cellStyle name="Notiz 4 4" xfId="264" xr:uid="{00000000-0005-0000-0000-000016010000}"/>
    <cellStyle name="Notiz 5" xfId="265" xr:uid="{00000000-0005-0000-0000-000017010000}"/>
    <cellStyle name="Notiz 5 2" xfId="266" xr:uid="{00000000-0005-0000-0000-000018010000}"/>
    <cellStyle name="Notiz 5 2 2" xfId="267" xr:uid="{00000000-0005-0000-0000-000019010000}"/>
    <cellStyle name="Notiz 5 3" xfId="268" xr:uid="{00000000-0005-0000-0000-00001A010000}"/>
    <cellStyle name="Notiz 5 3 2" xfId="269" xr:uid="{00000000-0005-0000-0000-00001B010000}"/>
    <cellStyle name="Notiz 5 4" xfId="270" xr:uid="{00000000-0005-0000-0000-00001C010000}"/>
    <cellStyle name="Notiz 6" xfId="271" xr:uid="{00000000-0005-0000-0000-00001D010000}"/>
    <cellStyle name="Notiz 6 2" xfId="272" xr:uid="{00000000-0005-0000-0000-00001E010000}"/>
    <cellStyle name="Notiz 7" xfId="273" xr:uid="{00000000-0005-0000-0000-00001F010000}"/>
    <cellStyle name="Notiz 7 2" xfId="274" xr:uid="{00000000-0005-0000-0000-000020010000}"/>
    <cellStyle name="Notiz 8" xfId="275" xr:uid="{00000000-0005-0000-0000-000021010000}"/>
    <cellStyle name="Notiz 9" xfId="276" xr:uid="{00000000-0005-0000-0000-000022010000}"/>
    <cellStyle name="Output 2" xfId="277" xr:uid="{00000000-0005-0000-0000-000023010000}"/>
    <cellStyle name="Output 2 2" xfId="278" xr:uid="{00000000-0005-0000-0000-000024010000}"/>
    <cellStyle name="Prozent 10" xfId="279" xr:uid="{00000000-0005-0000-0000-000025010000}"/>
    <cellStyle name="Prozent 11" xfId="280" xr:uid="{00000000-0005-0000-0000-000026010000}"/>
    <cellStyle name="Prozent 12" xfId="281" xr:uid="{00000000-0005-0000-0000-000027010000}"/>
    <cellStyle name="Prozent 2" xfId="282" xr:uid="{00000000-0005-0000-0000-000028010000}"/>
    <cellStyle name="Prozent 3" xfId="283" xr:uid="{00000000-0005-0000-0000-000029010000}"/>
    <cellStyle name="Prozent 3 2" xfId="284" xr:uid="{00000000-0005-0000-0000-00002A010000}"/>
    <cellStyle name="Prozent 3 2 2" xfId="285" xr:uid="{00000000-0005-0000-0000-00002B010000}"/>
    <cellStyle name="Prozent 3 2 2 2" xfId="286" xr:uid="{00000000-0005-0000-0000-00002C010000}"/>
    <cellStyle name="Prozent 3 2 2 2 2" xfId="287" xr:uid="{00000000-0005-0000-0000-00002D010000}"/>
    <cellStyle name="Prozent 3 2 2 3" xfId="288" xr:uid="{00000000-0005-0000-0000-00002E010000}"/>
    <cellStyle name="Prozent 3 2 2 3 2" xfId="289" xr:uid="{00000000-0005-0000-0000-00002F010000}"/>
    <cellStyle name="Prozent 3 2 2 4" xfId="290" xr:uid="{00000000-0005-0000-0000-000030010000}"/>
    <cellStyle name="Prozent 3 2 3" xfId="291" xr:uid="{00000000-0005-0000-0000-000031010000}"/>
    <cellStyle name="Prozent 3 2 3 2" xfId="292" xr:uid="{00000000-0005-0000-0000-000032010000}"/>
    <cellStyle name="Prozent 3 2 4" xfId="293" xr:uid="{00000000-0005-0000-0000-000033010000}"/>
    <cellStyle name="Prozent 3 2 4 2" xfId="294" xr:uid="{00000000-0005-0000-0000-000034010000}"/>
    <cellStyle name="Prozent 3 2 5" xfId="295" xr:uid="{00000000-0005-0000-0000-000035010000}"/>
    <cellStyle name="Prozent 3 2 6" xfId="296" xr:uid="{00000000-0005-0000-0000-000036010000}"/>
    <cellStyle name="Prozent 3 3" xfId="297" xr:uid="{00000000-0005-0000-0000-000037010000}"/>
    <cellStyle name="Prozent 3 3 2" xfId="298" xr:uid="{00000000-0005-0000-0000-000038010000}"/>
    <cellStyle name="Prozent 3 3 2 2" xfId="299" xr:uid="{00000000-0005-0000-0000-000039010000}"/>
    <cellStyle name="Prozent 3 3 3" xfId="300" xr:uid="{00000000-0005-0000-0000-00003A010000}"/>
    <cellStyle name="Prozent 3 3 3 2" xfId="301" xr:uid="{00000000-0005-0000-0000-00003B010000}"/>
    <cellStyle name="Prozent 3 3 4" xfId="302" xr:uid="{00000000-0005-0000-0000-00003C010000}"/>
    <cellStyle name="Prozent 3 4" xfId="303" xr:uid="{00000000-0005-0000-0000-00003D010000}"/>
    <cellStyle name="Prozent 3 4 2" xfId="304" xr:uid="{00000000-0005-0000-0000-00003E010000}"/>
    <cellStyle name="Prozent 3 5" xfId="305" xr:uid="{00000000-0005-0000-0000-00003F010000}"/>
    <cellStyle name="Prozent 3 5 2" xfId="306" xr:uid="{00000000-0005-0000-0000-000040010000}"/>
    <cellStyle name="Prozent 3 6" xfId="307" xr:uid="{00000000-0005-0000-0000-000041010000}"/>
    <cellStyle name="Prozent 4" xfId="308" xr:uid="{00000000-0005-0000-0000-000042010000}"/>
    <cellStyle name="Prozent 4 2" xfId="309" xr:uid="{00000000-0005-0000-0000-000043010000}"/>
    <cellStyle name="Prozent 4 2 2" xfId="310" xr:uid="{00000000-0005-0000-0000-000044010000}"/>
    <cellStyle name="Prozent 4 2 2 2" xfId="311" xr:uid="{00000000-0005-0000-0000-000045010000}"/>
    <cellStyle name="Prozent 4 2 2 2 2" xfId="312" xr:uid="{00000000-0005-0000-0000-000046010000}"/>
    <cellStyle name="Prozent 4 2 2 3" xfId="313" xr:uid="{00000000-0005-0000-0000-000047010000}"/>
    <cellStyle name="Prozent 4 2 2 3 2" xfId="314" xr:uid="{00000000-0005-0000-0000-000048010000}"/>
    <cellStyle name="Prozent 4 2 2 4" xfId="315" xr:uid="{00000000-0005-0000-0000-000049010000}"/>
    <cellStyle name="Prozent 4 2 3" xfId="316" xr:uid="{00000000-0005-0000-0000-00004A010000}"/>
    <cellStyle name="Prozent 4 2 3 2" xfId="317" xr:uid="{00000000-0005-0000-0000-00004B010000}"/>
    <cellStyle name="Prozent 4 2 4" xfId="318" xr:uid="{00000000-0005-0000-0000-00004C010000}"/>
    <cellStyle name="Prozent 4 2 4 2" xfId="319" xr:uid="{00000000-0005-0000-0000-00004D010000}"/>
    <cellStyle name="Prozent 4 2 5" xfId="320" xr:uid="{00000000-0005-0000-0000-00004E010000}"/>
    <cellStyle name="Prozent 4 3" xfId="321" xr:uid="{00000000-0005-0000-0000-00004F010000}"/>
    <cellStyle name="Prozent 4 3 2" xfId="322" xr:uid="{00000000-0005-0000-0000-000050010000}"/>
    <cellStyle name="Prozent 4 3 2 2" xfId="323" xr:uid="{00000000-0005-0000-0000-000051010000}"/>
    <cellStyle name="Prozent 4 3 2 2 2" xfId="324" xr:uid="{00000000-0005-0000-0000-000052010000}"/>
    <cellStyle name="Prozent 4 3 2 3" xfId="325" xr:uid="{00000000-0005-0000-0000-000053010000}"/>
    <cellStyle name="Prozent 4 3 3" xfId="326" xr:uid="{00000000-0005-0000-0000-000054010000}"/>
    <cellStyle name="Prozent 4 3 3 2" xfId="327" xr:uid="{00000000-0005-0000-0000-000055010000}"/>
    <cellStyle name="Prozent 4 3 4" xfId="328" xr:uid="{00000000-0005-0000-0000-000056010000}"/>
    <cellStyle name="Prozent 4 3 5" xfId="329" xr:uid="{00000000-0005-0000-0000-000057010000}"/>
    <cellStyle name="Prozent 4 4" xfId="330" xr:uid="{00000000-0005-0000-0000-000058010000}"/>
    <cellStyle name="Prozent 4 4 2" xfId="331" xr:uid="{00000000-0005-0000-0000-000059010000}"/>
    <cellStyle name="Prozent 4 5" xfId="332" xr:uid="{00000000-0005-0000-0000-00005A010000}"/>
    <cellStyle name="Prozent 4 5 2" xfId="333" xr:uid="{00000000-0005-0000-0000-00005B010000}"/>
    <cellStyle name="Prozent 4 6" xfId="334" xr:uid="{00000000-0005-0000-0000-00005C010000}"/>
    <cellStyle name="Prozent 5" xfId="335" xr:uid="{00000000-0005-0000-0000-00005D010000}"/>
    <cellStyle name="Prozent 5 2" xfId="336" xr:uid="{00000000-0005-0000-0000-00005E010000}"/>
    <cellStyle name="Prozent 5 2 2" xfId="337" xr:uid="{00000000-0005-0000-0000-00005F010000}"/>
    <cellStyle name="Prozent 5 2 2 2" xfId="338" xr:uid="{00000000-0005-0000-0000-000060010000}"/>
    <cellStyle name="Prozent 5 2 3" xfId="339" xr:uid="{00000000-0005-0000-0000-000061010000}"/>
    <cellStyle name="Prozent 5 2 3 2" xfId="340" xr:uid="{00000000-0005-0000-0000-000062010000}"/>
    <cellStyle name="Prozent 5 2 4" xfId="341" xr:uid="{00000000-0005-0000-0000-000063010000}"/>
    <cellStyle name="Prozent 5 3" xfId="342" xr:uid="{00000000-0005-0000-0000-000064010000}"/>
    <cellStyle name="Prozent 5 3 2" xfId="343" xr:uid="{00000000-0005-0000-0000-000065010000}"/>
    <cellStyle name="Prozent 5 4" xfId="344" xr:uid="{00000000-0005-0000-0000-000066010000}"/>
    <cellStyle name="Prozent 5 4 2" xfId="345" xr:uid="{00000000-0005-0000-0000-000067010000}"/>
    <cellStyle name="Prozent 5 5" xfId="346" xr:uid="{00000000-0005-0000-0000-000068010000}"/>
    <cellStyle name="Prozent 5 6" xfId="347" xr:uid="{00000000-0005-0000-0000-000069010000}"/>
    <cellStyle name="Prozent 6" xfId="348" xr:uid="{00000000-0005-0000-0000-00006A010000}"/>
    <cellStyle name="Prozent 6 2" xfId="349" xr:uid="{00000000-0005-0000-0000-00006B010000}"/>
    <cellStyle name="Prozent 6 2 2" xfId="350" xr:uid="{00000000-0005-0000-0000-00006C010000}"/>
    <cellStyle name="Prozent 6 3" xfId="351" xr:uid="{00000000-0005-0000-0000-00006D010000}"/>
    <cellStyle name="Prozent 6 3 2" xfId="352" xr:uid="{00000000-0005-0000-0000-00006E010000}"/>
    <cellStyle name="Prozent 6 4" xfId="353" xr:uid="{00000000-0005-0000-0000-00006F010000}"/>
    <cellStyle name="Prozent 7" xfId="354" xr:uid="{00000000-0005-0000-0000-000070010000}"/>
    <cellStyle name="Prozent 7 2" xfId="355" xr:uid="{00000000-0005-0000-0000-000071010000}"/>
    <cellStyle name="Prozent 7 2 2" xfId="356" xr:uid="{00000000-0005-0000-0000-000072010000}"/>
    <cellStyle name="Prozent 7 3" xfId="357" xr:uid="{00000000-0005-0000-0000-000073010000}"/>
    <cellStyle name="Prozent 7 3 2" xfId="358" xr:uid="{00000000-0005-0000-0000-000074010000}"/>
    <cellStyle name="Prozent 7 4" xfId="359" xr:uid="{00000000-0005-0000-0000-000075010000}"/>
    <cellStyle name="Prozent 8" xfId="360" xr:uid="{00000000-0005-0000-0000-000076010000}"/>
    <cellStyle name="Prozent 8 2" xfId="361" xr:uid="{00000000-0005-0000-0000-000077010000}"/>
    <cellStyle name="Prozent 8 2 2" xfId="362" xr:uid="{00000000-0005-0000-0000-000078010000}"/>
    <cellStyle name="Prozent 8 3" xfId="363" xr:uid="{00000000-0005-0000-0000-000079010000}"/>
    <cellStyle name="Prozent 8 4" xfId="364" xr:uid="{00000000-0005-0000-0000-00007A010000}"/>
    <cellStyle name="Prozent 9" xfId="365" xr:uid="{00000000-0005-0000-0000-00007B010000}"/>
    <cellStyle name="Prozent 9 2" xfId="366" xr:uid="{00000000-0005-0000-0000-00007C010000}"/>
    <cellStyle name="Schlecht 2" xfId="367" xr:uid="{00000000-0005-0000-0000-00007D010000}"/>
    <cellStyle name="Schlecht 3" xfId="368" xr:uid="{00000000-0005-0000-0000-00007E010000}"/>
    <cellStyle name="Standard" xfId="0" builtinId="0"/>
    <cellStyle name="Standard 2" xfId="369" xr:uid="{00000000-0005-0000-0000-000080010000}"/>
    <cellStyle name="Standard 2 2" xfId="370" xr:uid="{00000000-0005-0000-0000-000081010000}"/>
    <cellStyle name="Standard 2 2 2" xfId="371" xr:uid="{00000000-0005-0000-0000-000082010000}"/>
    <cellStyle name="Standard 2 2 3" xfId="372" xr:uid="{00000000-0005-0000-0000-000083010000}"/>
    <cellStyle name="Standard 2 3" xfId="373" xr:uid="{00000000-0005-0000-0000-000084010000}"/>
    <cellStyle name="Standard 2 4" xfId="374" xr:uid="{00000000-0005-0000-0000-000085010000}"/>
    <cellStyle name="Standard 2 5" xfId="375" xr:uid="{00000000-0005-0000-0000-000086010000}"/>
    <cellStyle name="Standard 2 6" xfId="376" xr:uid="{00000000-0005-0000-0000-000087010000}"/>
    <cellStyle name="Standard 3" xfId="377" xr:uid="{00000000-0005-0000-0000-000088010000}"/>
    <cellStyle name="Standard 3 2" xfId="378" xr:uid="{00000000-0005-0000-0000-000089010000}"/>
    <cellStyle name="Standard 3 2 2" xfId="379" xr:uid="{00000000-0005-0000-0000-00008A010000}"/>
    <cellStyle name="Standard 3 2 2 2" xfId="380" xr:uid="{00000000-0005-0000-0000-00008B010000}"/>
    <cellStyle name="Standard 3 2 2 2 2" xfId="381" xr:uid="{00000000-0005-0000-0000-00008C010000}"/>
    <cellStyle name="Standard 3 2 2 3" xfId="382" xr:uid="{00000000-0005-0000-0000-00008D010000}"/>
    <cellStyle name="Standard 3 2 2 3 2" xfId="383" xr:uid="{00000000-0005-0000-0000-00008E010000}"/>
    <cellStyle name="Standard 3 2 2 4" xfId="384" xr:uid="{00000000-0005-0000-0000-00008F010000}"/>
    <cellStyle name="Standard 3 2 3" xfId="385" xr:uid="{00000000-0005-0000-0000-000090010000}"/>
    <cellStyle name="Standard 3 2 3 2" xfId="386" xr:uid="{00000000-0005-0000-0000-000091010000}"/>
    <cellStyle name="Standard 3 2 4" xfId="387" xr:uid="{00000000-0005-0000-0000-000092010000}"/>
    <cellStyle name="Standard 3 2 4 2" xfId="388" xr:uid="{00000000-0005-0000-0000-000093010000}"/>
    <cellStyle name="Standard 3 2 5" xfId="389" xr:uid="{00000000-0005-0000-0000-000094010000}"/>
    <cellStyle name="Standard 3 2 6" xfId="390" xr:uid="{00000000-0005-0000-0000-000095010000}"/>
    <cellStyle name="Standard 3 2 7" xfId="391" xr:uid="{00000000-0005-0000-0000-000096010000}"/>
    <cellStyle name="Standard 3 3" xfId="392" xr:uid="{00000000-0005-0000-0000-000097010000}"/>
    <cellStyle name="Standard 3 3 2" xfId="393" xr:uid="{00000000-0005-0000-0000-000098010000}"/>
    <cellStyle name="Standard 3 3 2 2" xfId="394" xr:uid="{00000000-0005-0000-0000-000099010000}"/>
    <cellStyle name="Standard 3 3 3" xfId="395" xr:uid="{00000000-0005-0000-0000-00009A010000}"/>
    <cellStyle name="Standard 3 3 3 2" xfId="396" xr:uid="{00000000-0005-0000-0000-00009B010000}"/>
    <cellStyle name="Standard 3 3 4" xfId="397" xr:uid="{00000000-0005-0000-0000-00009C010000}"/>
    <cellStyle name="Standard 3 4" xfId="398" xr:uid="{00000000-0005-0000-0000-00009D010000}"/>
    <cellStyle name="Standard 3 4 2" xfId="399" xr:uid="{00000000-0005-0000-0000-00009E010000}"/>
    <cellStyle name="Standard 3 5" xfId="400" xr:uid="{00000000-0005-0000-0000-00009F010000}"/>
    <cellStyle name="Standard 3 5 2" xfId="401" xr:uid="{00000000-0005-0000-0000-0000A0010000}"/>
    <cellStyle name="Standard 3 6" xfId="402" xr:uid="{00000000-0005-0000-0000-0000A1010000}"/>
    <cellStyle name="Standard 3 7" xfId="403" xr:uid="{00000000-0005-0000-0000-0000A2010000}"/>
    <cellStyle name="Standard 4" xfId="404" xr:uid="{00000000-0005-0000-0000-0000A3010000}"/>
    <cellStyle name="Standard 5" xfId="405" xr:uid="{00000000-0005-0000-0000-0000A4010000}"/>
    <cellStyle name="Title" xfId="442" hidden="1" xr:uid="{00000000-0005-0000-0000-0000A5010000}"/>
    <cellStyle name="Total 2" xfId="406" xr:uid="{00000000-0005-0000-0000-0000A6010000}"/>
    <cellStyle name="Total 2 2" xfId="407" xr:uid="{00000000-0005-0000-0000-0000A7010000}"/>
    <cellStyle name="Überschrift 1 2" xfId="408" xr:uid="{00000000-0005-0000-0000-0000A8010000}"/>
    <cellStyle name="Überschrift 1 2 2" xfId="409" xr:uid="{00000000-0005-0000-0000-0000A9010000}"/>
    <cellStyle name="Überschrift 1 3" xfId="410" xr:uid="{00000000-0005-0000-0000-0000AA010000}"/>
    <cellStyle name="Überschrift 1 4" xfId="411" xr:uid="{00000000-0005-0000-0000-0000AB010000}"/>
    <cellStyle name="Überschrift 2 2" xfId="412" xr:uid="{00000000-0005-0000-0000-0000AC010000}"/>
    <cellStyle name="Überschrift 2 2 2" xfId="413" xr:uid="{00000000-0005-0000-0000-0000AD010000}"/>
    <cellStyle name="Überschrift 2 3" xfId="414" xr:uid="{00000000-0005-0000-0000-0000AE010000}"/>
    <cellStyle name="Überschrift 2 4" xfId="415" xr:uid="{00000000-0005-0000-0000-0000AF010000}"/>
    <cellStyle name="Überschrift 3 2" xfId="416" xr:uid="{00000000-0005-0000-0000-0000B0010000}"/>
    <cellStyle name="Überschrift 3 2 2" xfId="417" xr:uid="{00000000-0005-0000-0000-0000B1010000}"/>
    <cellStyle name="Überschrift 3 3" xfId="418" xr:uid="{00000000-0005-0000-0000-0000B2010000}"/>
    <cellStyle name="Überschrift 3 4" xfId="419" xr:uid="{00000000-0005-0000-0000-0000B3010000}"/>
    <cellStyle name="Überschrift 4 2" xfId="420" xr:uid="{00000000-0005-0000-0000-0000B4010000}"/>
    <cellStyle name="Überschrift 4 2 2" xfId="421" xr:uid="{00000000-0005-0000-0000-0000B5010000}"/>
    <cellStyle name="Überschrift 4 3" xfId="422" xr:uid="{00000000-0005-0000-0000-0000B6010000}"/>
    <cellStyle name="Überschrift 4 4" xfId="423" xr:uid="{00000000-0005-0000-0000-0000B7010000}"/>
    <cellStyle name="Überschrift 5" xfId="424" xr:uid="{00000000-0005-0000-0000-0000B8010000}"/>
    <cellStyle name="Überschrift 5 2" xfId="425" xr:uid="{00000000-0005-0000-0000-0000B9010000}"/>
    <cellStyle name="Überschrift 6" xfId="426" xr:uid="{00000000-0005-0000-0000-0000BA010000}"/>
    <cellStyle name="Überschrift 7" xfId="427" xr:uid="{00000000-0005-0000-0000-0000BB010000}"/>
    <cellStyle name="Verknüpfte Zelle 2" xfId="428" xr:uid="{00000000-0005-0000-0000-0000BC010000}"/>
    <cellStyle name="Verknüpfte Zelle 3" xfId="429" xr:uid="{00000000-0005-0000-0000-0000BD010000}"/>
    <cellStyle name="Warnender Text 2" xfId="430" xr:uid="{00000000-0005-0000-0000-0000BE010000}"/>
    <cellStyle name="Warnender Text 2 2" xfId="431" xr:uid="{00000000-0005-0000-0000-0000BF010000}"/>
    <cellStyle name="Warnender Text 2 2 2" xfId="432" xr:uid="{00000000-0005-0000-0000-0000C0010000}"/>
    <cellStyle name="Warnender Text 2 3" xfId="433" xr:uid="{00000000-0005-0000-0000-0000C1010000}"/>
    <cellStyle name="Warnender Text 2 4" xfId="434" xr:uid="{00000000-0005-0000-0000-0000C2010000}"/>
    <cellStyle name="Warnender Text 3" xfId="435" xr:uid="{00000000-0005-0000-0000-0000C3010000}"/>
    <cellStyle name="Warnender Text 3 2" xfId="436" xr:uid="{00000000-0005-0000-0000-0000C4010000}"/>
    <cellStyle name="Warnender Text 4" xfId="437" xr:uid="{00000000-0005-0000-0000-0000C5010000}"/>
    <cellStyle name="Warnender Text 4 2" xfId="438" xr:uid="{00000000-0005-0000-0000-0000C6010000}"/>
    <cellStyle name="Warnender Text 5" xfId="439" xr:uid="{00000000-0005-0000-0000-0000C7010000}"/>
    <cellStyle name="Zelle überprüfen 2" xfId="440" xr:uid="{00000000-0005-0000-0000-0000C8010000}"/>
    <cellStyle name="Zelle überprüfen 3" xfId="441" xr:uid="{00000000-0005-0000-0000-0000C9010000}"/>
  </cellStyles>
  <dxfs count="118">
    <dxf>
      <fill>
        <patternFill>
          <bgColor theme="0" tint="-0.14996795556505021"/>
        </patternFill>
      </fill>
      <border>
        <left style="thin">
          <color indexed="64"/>
        </left>
        <right style="thin">
          <color indexed="64"/>
        </right>
        <bottom style="thin">
          <color indexed="64"/>
        </bottom>
      </border>
    </dxf>
    <dxf>
      <border>
        <left style="thin">
          <color indexed="64"/>
        </left>
        <right style="thin">
          <color indexed="64"/>
        </right>
        <bottom style="thin">
          <color indexed="64"/>
        </bottom>
      </border>
    </dxf>
    <dxf>
      <font>
        <color rgb="FFFF0000"/>
      </font>
      <border>
        <left style="thin">
          <color indexed="64"/>
        </left>
        <right style="thin">
          <color indexed="64"/>
        </right>
        <top style="thin">
          <color indexed="64"/>
        </top>
      </border>
    </dxf>
    <dxf>
      <fill>
        <patternFill>
          <bgColor indexed="45"/>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theme="0" tint="-0.499984740745262"/>
        </patternFill>
      </fill>
    </dxf>
    <dxf>
      <fill>
        <patternFill>
          <bgColor indexed="11"/>
        </patternFill>
      </fill>
    </dxf>
    <dxf>
      <fill>
        <patternFill>
          <bgColor theme="0" tint="-0.14996795556505021"/>
        </patternFill>
      </fill>
    </dxf>
    <dxf>
      <fill>
        <patternFill>
          <bgColor indexed="45"/>
        </patternFill>
      </fill>
    </dxf>
    <dxf>
      <fill>
        <patternFill>
          <bgColor indexed="11"/>
        </patternFill>
      </fill>
    </dxf>
    <dxf>
      <fill>
        <patternFill>
          <bgColor indexed="45"/>
        </patternFill>
      </fill>
    </dxf>
    <dxf>
      <fill>
        <patternFill>
          <bgColor theme="0" tint="-0.499984740745262"/>
        </patternFill>
      </fill>
    </dxf>
    <dxf>
      <fill>
        <patternFill>
          <bgColor theme="0" tint="-0.499984740745262"/>
        </patternFill>
      </fill>
    </dxf>
    <dxf>
      <fill>
        <patternFill>
          <bgColor theme="0" tint="-0.14996795556505021"/>
        </patternFill>
      </fill>
    </dxf>
    <dxf>
      <fill>
        <patternFill>
          <bgColor indexed="45"/>
        </patternFill>
      </fill>
    </dxf>
    <dxf>
      <fill>
        <patternFill>
          <bgColor indexed="11"/>
        </patternFill>
      </fill>
    </dxf>
    <dxf>
      <fill>
        <patternFill>
          <bgColor indexed="45"/>
        </patternFill>
      </fill>
    </dxf>
    <dxf>
      <fill>
        <patternFill>
          <bgColor indexed="11"/>
        </patternFill>
      </fill>
    </dxf>
    <dxf>
      <fill>
        <patternFill>
          <bgColor theme="0" tint="-0.14996795556505021"/>
        </patternFill>
      </fill>
    </dxf>
    <dxf>
      <fill>
        <patternFill>
          <bgColor theme="0" tint="-0.14996795556505021"/>
        </patternFill>
      </fill>
    </dxf>
    <dxf>
      <fill>
        <patternFill>
          <bgColor indexed="11"/>
        </patternFill>
      </fill>
    </dxf>
    <dxf>
      <fill>
        <patternFill>
          <bgColor indexed="45"/>
        </patternFill>
      </fill>
    </dxf>
    <dxf>
      <fill>
        <patternFill>
          <bgColor theme="0" tint="-0.14996795556505021"/>
        </patternFill>
      </fill>
    </dxf>
    <dxf>
      <fill>
        <patternFill>
          <bgColor indexed="45"/>
        </patternFill>
      </fill>
    </dxf>
    <dxf>
      <fill>
        <patternFill>
          <bgColor indexed="11"/>
        </patternFill>
      </fill>
    </dxf>
    <dxf>
      <fill>
        <patternFill>
          <bgColor theme="0" tint="-0.499984740745262"/>
        </patternFill>
      </fill>
    </dxf>
    <dxf>
      <fill>
        <patternFill>
          <bgColor indexed="23"/>
        </patternFill>
      </fill>
    </dxf>
    <dxf>
      <font>
        <color theme="0" tint="-0.24994659260841701"/>
      </font>
      <fill>
        <patternFill>
          <bgColor theme="0" tint="-0.24994659260841701"/>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0" tint="-0.14996795556505021"/>
        </patternFill>
      </fill>
      <border>
        <left style="thin">
          <color indexed="64"/>
        </left>
        <right style="thin">
          <color indexed="64"/>
        </right>
        <bottom style="thin">
          <color indexed="64"/>
        </bottom>
      </border>
    </dxf>
    <dxf>
      <border>
        <left style="thin">
          <color indexed="64"/>
        </left>
        <right style="thin">
          <color indexed="64"/>
        </right>
        <bottom style="thin">
          <color indexed="64"/>
        </bottom>
      </border>
    </dxf>
    <dxf>
      <font>
        <color rgb="FFFF0000"/>
      </font>
      <border>
        <left style="thin">
          <color indexed="64"/>
        </left>
        <right style="thin">
          <color indexed="64"/>
        </right>
        <top style="thin">
          <color indexed="64"/>
        </top>
      </border>
    </dxf>
    <dxf>
      <fill>
        <patternFill>
          <bgColor indexed="45"/>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indexed="11"/>
        </patternFill>
      </fill>
    </dxf>
    <dxf>
      <fill>
        <patternFill>
          <bgColor indexed="22"/>
        </patternFill>
      </fill>
    </dxf>
    <dxf>
      <fill>
        <patternFill>
          <bgColor indexed="45"/>
        </patternFill>
      </fill>
    </dxf>
    <dxf>
      <fill>
        <patternFill>
          <bgColor indexed="11"/>
        </patternFill>
      </fill>
    </dxf>
    <dxf>
      <fill>
        <patternFill>
          <bgColor indexed="45"/>
        </patternFill>
      </fill>
    </dxf>
    <dxf>
      <fill>
        <patternFill>
          <bgColor theme="0" tint="-0.499984740745262"/>
        </patternFill>
      </fill>
    </dxf>
    <dxf>
      <fill>
        <patternFill>
          <bgColor theme="0" tint="-0.499984740745262"/>
        </patternFill>
      </fill>
    </dxf>
    <dxf>
      <fill>
        <patternFill>
          <bgColor theme="0" tint="-0.14996795556505021"/>
        </patternFill>
      </fill>
    </dxf>
    <dxf>
      <fill>
        <patternFill>
          <bgColor indexed="22"/>
        </patternFill>
      </fill>
    </dxf>
    <dxf>
      <fill>
        <patternFill>
          <bgColor indexed="11"/>
        </patternFill>
      </fill>
    </dxf>
    <dxf>
      <fill>
        <patternFill>
          <bgColor indexed="45"/>
        </patternFill>
      </fill>
    </dxf>
    <dxf>
      <fill>
        <patternFill>
          <bgColor indexed="11"/>
        </patternFill>
      </fill>
    </dxf>
    <dxf>
      <fill>
        <patternFill>
          <bgColor indexed="45"/>
        </patternFill>
      </fill>
    </dxf>
    <dxf>
      <fill>
        <patternFill>
          <bgColor indexed="11"/>
        </patternFill>
      </fill>
    </dxf>
    <dxf>
      <fill>
        <patternFill>
          <bgColor indexed="11"/>
        </patternFill>
      </fill>
    </dxf>
    <dxf>
      <fill>
        <patternFill>
          <bgColor indexed="45"/>
        </patternFill>
      </fill>
    </dxf>
    <dxf>
      <fill>
        <patternFill>
          <bgColor indexed="45"/>
        </patternFill>
      </fill>
    </dxf>
    <dxf>
      <fill>
        <patternFill>
          <bgColor theme="0" tint="-0.499984740745262"/>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indexed="45"/>
        </patternFill>
      </fill>
    </dxf>
    <dxf>
      <fill>
        <patternFill>
          <bgColor indexed="11"/>
        </patternFill>
      </fill>
    </dxf>
    <dxf>
      <fill>
        <patternFill>
          <bgColor indexed="9"/>
        </patternFill>
      </fill>
    </dxf>
    <dxf>
      <fill>
        <patternFill>
          <bgColor indexed="11"/>
        </patternFill>
      </fill>
    </dxf>
    <dxf>
      <fill>
        <patternFill>
          <bgColor indexed="45"/>
        </patternFill>
      </fill>
    </dxf>
    <dxf>
      <fill>
        <patternFill>
          <bgColor theme="0" tint="-0.499984740745262"/>
        </patternFill>
      </fill>
    </dxf>
    <dxf>
      <fill>
        <patternFill>
          <bgColor indexed="11"/>
        </patternFill>
      </fill>
    </dxf>
    <dxf>
      <fill>
        <patternFill>
          <bgColor indexed="45"/>
        </patternFill>
      </fill>
    </dxf>
    <dxf>
      <fill>
        <patternFill>
          <bgColor indexed="9"/>
        </patternFill>
      </fill>
    </dxf>
    <dxf>
      <fill>
        <patternFill>
          <bgColor theme="0" tint="-0.499984740745262"/>
        </patternFill>
      </fill>
    </dxf>
    <dxf>
      <font>
        <color theme="0" tint="-0.24994659260841701"/>
      </font>
      <fill>
        <patternFill>
          <bgColor theme="0" tint="-0.24994659260841701"/>
        </patternFill>
      </fill>
    </dxf>
    <dxf>
      <fill>
        <patternFill>
          <bgColor theme="0" tint="-0.499984740745262"/>
        </patternFill>
      </fill>
    </dxf>
    <dxf>
      <fill>
        <patternFill>
          <bgColor theme="0" tint="-0.499984740745262"/>
        </patternFill>
      </fill>
    </dxf>
    <dxf>
      <fill>
        <patternFill>
          <bgColor theme="0" tint="-0.14996795556505021"/>
        </patternFill>
      </fill>
    </dxf>
    <dxf>
      <fill>
        <patternFill>
          <bgColor rgb="FFFF3B3B"/>
        </patternFill>
      </fill>
    </dxf>
    <dxf>
      <fill>
        <patternFill>
          <bgColor rgb="FF00CC5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14996795556505021"/>
        </patternFill>
      </fill>
    </dxf>
    <dxf>
      <font>
        <color theme="0" tint="-0.24994659260841701"/>
      </font>
      <fill>
        <patternFill>
          <bgColor theme="0" tint="-0.24994659260841701"/>
        </patternFill>
      </fill>
    </dxf>
    <dxf>
      <fill>
        <patternFill patternType="solid">
          <fgColor theme="0"/>
          <bgColor theme="0"/>
        </patternFill>
      </fill>
    </dxf>
    <dxf>
      <fill>
        <patternFill>
          <bgColor theme="0" tint="-0.499984740745262"/>
        </patternFill>
      </fill>
    </dxf>
    <dxf>
      <font>
        <color theme="0"/>
      </font>
    </dxf>
    <dxf>
      <font>
        <color theme="0"/>
      </font>
    </dxf>
    <dxf>
      <font>
        <color theme="0"/>
      </font>
    </dxf>
    <dxf>
      <font>
        <color theme="0"/>
      </font>
    </dxf>
    <dxf>
      <font>
        <color theme="0"/>
      </font>
    </dxf>
    <dxf>
      <fill>
        <patternFill>
          <bgColor theme="0" tint="-0.14996795556505021"/>
        </patternFill>
      </fill>
    </dxf>
    <dxf>
      <fill>
        <patternFill>
          <bgColor theme="0" tint="-0.14996795556505021"/>
        </patternFill>
      </fill>
    </dxf>
    <dxf>
      <fill>
        <patternFill>
          <bgColor rgb="FF808080"/>
        </patternFill>
      </fill>
    </dxf>
    <dxf>
      <fill>
        <patternFill>
          <bgColor theme="0" tint="-0.499984740745262"/>
        </patternFill>
      </fill>
    </dxf>
    <dxf>
      <fill>
        <patternFill>
          <bgColor theme="0" tint="-0.1499679555650502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7C8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18</xdr:col>
      <xdr:colOff>47625</xdr:colOff>
      <xdr:row>32</xdr:row>
      <xdr:rowOff>9525</xdr:rowOff>
    </xdr:from>
    <xdr:to>
      <xdr:col>19</xdr:col>
      <xdr:colOff>0</xdr:colOff>
      <xdr:row>32</xdr:row>
      <xdr:rowOff>102870</xdr:rowOff>
    </xdr:to>
    <xdr:pic>
      <xdr:nvPicPr>
        <xdr:cNvPr id="19510" name="Grafik 26">
          <a:extLst>
            <a:ext uri="{FF2B5EF4-FFF2-40B4-BE49-F238E27FC236}">
              <a16:creationId xmlns:a16="http://schemas.microsoft.com/office/drawing/2014/main" id="{00000000-0008-0000-0000-000036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6800850"/>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47625</xdr:colOff>
      <xdr:row>34</xdr:row>
      <xdr:rowOff>9525</xdr:rowOff>
    </xdr:from>
    <xdr:to>
      <xdr:col>19</xdr:col>
      <xdr:colOff>0</xdr:colOff>
      <xdr:row>34</xdr:row>
      <xdr:rowOff>102870</xdr:rowOff>
    </xdr:to>
    <xdr:pic>
      <xdr:nvPicPr>
        <xdr:cNvPr id="19513" name="Grafik 26">
          <a:extLst>
            <a:ext uri="{FF2B5EF4-FFF2-40B4-BE49-F238E27FC236}">
              <a16:creationId xmlns:a16="http://schemas.microsoft.com/office/drawing/2014/main" id="{00000000-0008-0000-0000-000039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7353300"/>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47625</xdr:colOff>
      <xdr:row>35</xdr:row>
      <xdr:rowOff>9525</xdr:rowOff>
    </xdr:from>
    <xdr:to>
      <xdr:col>19</xdr:col>
      <xdr:colOff>0</xdr:colOff>
      <xdr:row>35</xdr:row>
      <xdr:rowOff>102870</xdr:rowOff>
    </xdr:to>
    <xdr:pic>
      <xdr:nvPicPr>
        <xdr:cNvPr id="19514" name="Grafik 26">
          <a:extLst>
            <a:ext uri="{FF2B5EF4-FFF2-40B4-BE49-F238E27FC236}">
              <a16:creationId xmlns:a16="http://schemas.microsoft.com/office/drawing/2014/main" id="{00000000-0008-0000-0000-00003A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7629525"/>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47625</xdr:colOff>
      <xdr:row>36</xdr:row>
      <xdr:rowOff>9525</xdr:rowOff>
    </xdr:from>
    <xdr:to>
      <xdr:col>19</xdr:col>
      <xdr:colOff>0</xdr:colOff>
      <xdr:row>36</xdr:row>
      <xdr:rowOff>102870</xdr:rowOff>
    </xdr:to>
    <xdr:pic>
      <xdr:nvPicPr>
        <xdr:cNvPr id="19515" name="Grafik 26">
          <a:extLst>
            <a:ext uri="{FF2B5EF4-FFF2-40B4-BE49-F238E27FC236}">
              <a16:creationId xmlns:a16="http://schemas.microsoft.com/office/drawing/2014/main" id="{00000000-0008-0000-0000-00003B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7905750"/>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47625</xdr:colOff>
      <xdr:row>37</xdr:row>
      <xdr:rowOff>9525</xdr:rowOff>
    </xdr:from>
    <xdr:to>
      <xdr:col>19</xdr:col>
      <xdr:colOff>0</xdr:colOff>
      <xdr:row>37</xdr:row>
      <xdr:rowOff>102870</xdr:rowOff>
    </xdr:to>
    <xdr:pic>
      <xdr:nvPicPr>
        <xdr:cNvPr id="19516" name="Grafik 26">
          <a:extLst>
            <a:ext uri="{FF2B5EF4-FFF2-40B4-BE49-F238E27FC236}">
              <a16:creationId xmlns:a16="http://schemas.microsoft.com/office/drawing/2014/main" id="{00000000-0008-0000-0000-00003C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8181975"/>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161925</xdr:colOff>
      <xdr:row>0</xdr:row>
      <xdr:rowOff>66675</xdr:rowOff>
    </xdr:from>
    <xdr:to>
      <xdr:col>23</xdr:col>
      <xdr:colOff>1905</xdr:colOff>
      <xdr:row>1</xdr:row>
      <xdr:rowOff>55245</xdr:rowOff>
    </xdr:to>
    <xdr:pic>
      <xdr:nvPicPr>
        <xdr:cNvPr id="19517" name="Grafik 1">
          <a:extLst>
            <a:ext uri="{FF2B5EF4-FFF2-40B4-BE49-F238E27FC236}">
              <a16:creationId xmlns:a16="http://schemas.microsoft.com/office/drawing/2014/main" id="{00000000-0008-0000-0000-00003D4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24575" y="66675"/>
          <a:ext cx="100203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47625</xdr:colOff>
      <xdr:row>33</xdr:row>
      <xdr:rowOff>9525</xdr:rowOff>
    </xdr:from>
    <xdr:to>
      <xdr:col>19</xdr:col>
      <xdr:colOff>0</xdr:colOff>
      <xdr:row>33</xdr:row>
      <xdr:rowOff>102870</xdr:rowOff>
    </xdr:to>
    <xdr:pic>
      <xdr:nvPicPr>
        <xdr:cNvPr id="19518" name="Grafik 26">
          <a:extLst>
            <a:ext uri="{FF2B5EF4-FFF2-40B4-BE49-F238E27FC236}">
              <a16:creationId xmlns:a16="http://schemas.microsoft.com/office/drawing/2014/main" id="{00000000-0008-0000-0000-00003E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7077075"/>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38100</xdr:colOff>
      <xdr:row>30</xdr:row>
      <xdr:rowOff>9525</xdr:rowOff>
    </xdr:from>
    <xdr:to>
      <xdr:col>19</xdr:col>
      <xdr:colOff>0</xdr:colOff>
      <xdr:row>30</xdr:row>
      <xdr:rowOff>114300</xdr:rowOff>
    </xdr:to>
    <xdr:pic>
      <xdr:nvPicPr>
        <xdr:cNvPr id="19519" name="Grafik 26">
          <a:extLst>
            <a:ext uri="{FF2B5EF4-FFF2-40B4-BE49-F238E27FC236}">
              <a16:creationId xmlns:a16="http://schemas.microsoft.com/office/drawing/2014/main" id="{00000000-0008-0000-0000-00003F4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57800" y="6057900"/>
          <a:ext cx="1333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514350</xdr:colOff>
      <xdr:row>0</xdr:row>
      <xdr:rowOff>47625</xdr:rowOff>
    </xdr:from>
    <xdr:to>
      <xdr:col>21</xdr:col>
      <xdr:colOff>133350</xdr:colOff>
      <xdr:row>1</xdr:row>
      <xdr:rowOff>163830</xdr:rowOff>
    </xdr:to>
    <xdr:pic>
      <xdr:nvPicPr>
        <xdr:cNvPr id="19520" name="Picture 2">
          <a:extLst>
            <a:ext uri="{FF2B5EF4-FFF2-40B4-BE49-F238E27FC236}">
              <a16:creationId xmlns:a16="http://schemas.microsoft.com/office/drawing/2014/main" id="{00000000-0008-0000-0000-0000404C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314950" y="47625"/>
          <a:ext cx="78105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123825</xdr:colOff>
      <xdr:row>17</xdr:row>
      <xdr:rowOff>0</xdr:rowOff>
    </xdr:from>
    <xdr:to>
      <xdr:col>5</xdr:col>
      <xdr:colOff>49530</xdr:colOff>
      <xdr:row>17</xdr:row>
      <xdr:rowOff>91440</xdr:rowOff>
    </xdr:to>
    <xdr:pic>
      <xdr:nvPicPr>
        <xdr:cNvPr id="13" name="Grafik 26">
          <a:extLst>
            <a:ext uri="{FF2B5EF4-FFF2-40B4-BE49-F238E27FC236}">
              <a16:creationId xmlns:a16="http://schemas.microsoft.com/office/drawing/2014/main" id="{7823746C-65C0-42A3-9AE3-7D7AC47F4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 y="3257550"/>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123825</xdr:colOff>
      <xdr:row>19</xdr:row>
      <xdr:rowOff>0</xdr:rowOff>
    </xdr:from>
    <xdr:to>
      <xdr:col>5</xdr:col>
      <xdr:colOff>49530</xdr:colOff>
      <xdr:row>19</xdr:row>
      <xdr:rowOff>91440</xdr:rowOff>
    </xdr:to>
    <xdr:pic>
      <xdr:nvPicPr>
        <xdr:cNvPr id="14" name="Grafik 26">
          <a:extLst>
            <a:ext uri="{FF2B5EF4-FFF2-40B4-BE49-F238E27FC236}">
              <a16:creationId xmlns:a16="http://schemas.microsoft.com/office/drawing/2014/main" id="{12140BCF-DC13-4625-887A-B162A19971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 y="3505200"/>
          <a:ext cx="1238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742950</xdr:colOff>
      <xdr:row>0</xdr:row>
      <xdr:rowOff>66675</xdr:rowOff>
    </xdr:from>
    <xdr:to>
      <xdr:col>13</xdr:col>
      <xdr:colOff>809625</xdr:colOff>
      <xdr:row>2</xdr:row>
      <xdr:rowOff>19050</xdr:rowOff>
    </xdr:to>
    <xdr:pic>
      <xdr:nvPicPr>
        <xdr:cNvPr id="6" name="Grafik 1">
          <a:extLst>
            <a:ext uri="{FF2B5EF4-FFF2-40B4-BE49-F238E27FC236}">
              <a16:creationId xmlns:a16="http://schemas.microsoft.com/office/drawing/2014/main" id="{2BC95163-4D6C-A74E-9075-819CD5F943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58250" y="66675"/>
          <a:ext cx="10191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438150</xdr:colOff>
      <xdr:row>0</xdr:row>
      <xdr:rowOff>38100</xdr:rowOff>
    </xdr:from>
    <xdr:to>
      <xdr:col>12</xdr:col>
      <xdr:colOff>714375</xdr:colOff>
      <xdr:row>2</xdr:row>
      <xdr:rowOff>114300</xdr:rowOff>
    </xdr:to>
    <xdr:pic>
      <xdr:nvPicPr>
        <xdr:cNvPr id="7" name="Picture 2">
          <a:extLst>
            <a:ext uri="{FF2B5EF4-FFF2-40B4-BE49-F238E27FC236}">
              <a16:creationId xmlns:a16="http://schemas.microsoft.com/office/drawing/2014/main" id="{229FE419-807A-8E0C-C1A8-D4A2F8576BB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39100" y="38100"/>
          <a:ext cx="7905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742950</xdr:colOff>
      <xdr:row>0</xdr:row>
      <xdr:rowOff>66675</xdr:rowOff>
    </xdr:from>
    <xdr:to>
      <xdr:col>13</xdr:col>
      <xdr:colOff>809625</xdr:colOff>
      <xdr:row>2</xdr:row>
      <xdr:rowOff>19050</xdr:rowOff>
    </xdr:to>
    <xdr:pic>
      <xdr:nvPicPr>
        <xdr:cNvPr id="3" name="Grafik 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58250" y="66675"/>
          <a:ext cx="10191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438150</xdr:colOff>
      <xdr:row>0</xdr:row>
      <xdr:rowOff>38100</xdr:rowOff>
    </xdr:from>
    <xdr:to>
      <xdr:col>12</xdr:col>
      <xdr:colOff>714375</xdr:colOff>
      <xdr:row>2</xdr:row>
      <xdr:rowOff>114300</xdr:rowOff>
    </xdr:to>
    <xdr:pic>
      <xdr:nvPicPr>
        <xdr:cNvPr id="4" name="Picture 2">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39100" y="38100"/>
          <a:ext cx="7905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1371600</xdr:colOff>
      <xdr:row>0</xdr:row>
      <xdr:rowOff>66675</xdr:rowOff>
    </xdr:from>
    <xdr:to>
      <xdr:col>2</xdr:col>
      <xdr:colOff>2377440</xdr:colOff>
      <xdr:row>1</xdr:row>
      <xdr:rowOff>50165</xdr:rowOff>
    </xdr:to>
    <xdr:pic>
      <xdr:nvPicPr>
        <xdr:cNvPr id="4" name="Grafik 1">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72100" y="66675"/>
          <a:ext cx="1005840" cy="2025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581025</xdr:colOff>
      <xdr:row>0</xdr:row>
      <xdr:rowOff>38100</xdr:rowOff>
    </xdr:from>
    <xdr:to>
      <xdr:col>2</xdr:col>
      <xdr:colOff>1371600</xdr:colOff>
      <xdr:row>1</xdr:row>
      <xdr:rowOff>152400</xdr:rowOff>
    </xdr:to>
    <xdr:pic>
      <xdr:nvPicPr>
        <xdr:cNvPr id="5" name="Picture 2">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81525" y="38100"/>
          <a:ext cx="7905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E55"/>
  <sheetViews>
    <sheetView showGridLines="0" zoomScaleNormal="100" zoomScaleSheetLayoutView="70" workbookViewId="0">
      <selection activeCell="U5" sqref="U5:W5"/>
    </sheetView>
  </sheetViews>
  <sheetFormatPr baseColWidth="10" defaultColWidth="9.28515625" defaultRowHeight="12.75" x14ac:dyDescent="0.2"/>
  <cols>
    <col min="1" max="1" width="8.7109375" style="1" customWidth="1"/>
    <col min="2" max="2" width="2.7109375" style="1" customWidth="1"/>
    <col min="3" max="3" width="2.42578125" style="1" customWidth="1"/>
    <col min="4" max="4" width="2.7109375" style="1" customWidth="1"/>
    <col min="5" max="5" width="3" style="1" customWidth="1"/>
    <col min="6" max="6" width="2" style="1" customWidth="1"/>
    <col min="7" max="7" width="6.28515625" style="1" customWidth="1"/>
    <col min="8" max="8" width="7.28515625" style="1" customWidth="1"/>
    <col min="9" max="9" width="2.28515625" style="1" customWidth="1"/>
    <col min="10" max="10" width="2.7109375" style="1" customWidth="1"/>
    <col min="11" max="11" width="3" style="1" customWidth="1"/>
    <col min="12" max="12" width="7.42578125" style="1" customWidth="1"/>
    <col min="13" max="13" width="1.7109375" style="1" customWidth="1"/>
    <col min="14" max="14" width="6.28515625" style="1" customWidth="1"/>
    <col min="15" max="15" width="1.5703125" style="1" customWidth="1"/>
    <col min="16" max="16" width="1.28515625" style="1" customWidth="1"/>
    <col min="17" max="17" width="5.28515625" style="1" customWidth="1"/>
    <col min="18" max="18" width="2.7109375" style="1" customWidth="1"/>
    <col min="19" max="19" width="2.5703125" style="1" customWidth="1"/>
    <col min="20" max="23" width="8.7109375" style="1" customWidth="1"/>
    <col min="24" max="24" width="13.28515625" style="1" customWidth="1"/>
    <col min="25" max="25" width="8.28515625" style="1" hidden="1" customWidth="1"/>
    <col min="26" max="28" width="9.28515625" style="1" hidden="1" customWidth="1"/>
    <col min="29" max="16384" width="9.28515625" style="1"/>
  </cols>
  <sheetData>
    <row r="1" spans="1:29" ht="17.25" customHeight="1" x14ac:dyDescent="0.2">
      <c r="A1" s="90" t="s">
        <v>646</v>
      </c>
      <c r="B1" s="90"/>
      <c r="C1" s="90"/>
      <c r="D1" s="90"/>
      <c r="E1" s="90"/>
      <c r="F1" s="90"/>
      <c r="G1" s="90"/>
      <c r="H1" s="90"/>
      <c r="I1" s="90"/>
      <c r="J1" s="90"/>
      <c r="K1" s="90"/>
      <c r="L1" s="90"/>
      <c r="M1" s="90"/>
      <c r="N1" s="90"/>
      <c r="O1" s="90"/>
      <c r="P1" s="90"/>
      <c r="Q1" s="90"/>
      <c r="R1" s="90"/>
      <c r="S1" s="90"/>
      <c r="T1" s="90"/>
      <c r="U1" s="90"/>
      <c r="V1" s="90"/>
      <c r="W1" s="90"/>
    </row>
    <row r="2" spans="1:29" ht="15" customHeight="1" x14ac:dyDescent="0.2">
      <c r="A2" s="90"/>
      <c r="B2" s="90"/>
      <c r="C2" s="90"/>
      <c r="D2" s="90"/>
      <c r="E2" s="90"/>
      <c r="F2" s="90"/>
      <c r="G2" s="90"/>
      <c r="H2" s="90"/>
      <c r="I2" s="90"/>
      <c r="J2" s="90"/>
      <c r="K2" s="90"/>
      <c r="L2" s="90"/>
      <c r="M2" s="90"/>
      <c r="N2" s="90"/>
      <c r="O2" s="90"/>
      <c r="P2" s="90"/>
      <c r="Q2" s="90"/>
      <c r="R2" s="90"/>
      <c r="S2" s="90"/>
      <c r="T2" s="90"/>
      <c r="U2" s="90"/>
      <c r="V2" s="90"/>
      <c r="W2" s="90"/>
    </row>
    <row r="3" spans="1:29" ht="22.5" customHeight="1" x14ac:dyDescent="0.2">
      <c r="A3" s="172" t="s">
        <v>982</v>
      </c>
      <c r="B3" s="172"/>
      <c r="C3" s="172"/>
      <c r="D3" s="172"/>
      <c r="E3" s="172"/>
      <c r="F3" s="172"/>
      <c r="G3" s="172"/>
      <c r="H3" s="172"/>
      <c r="I3" s="172"/>
      <c r="J3" s="172"/>
      <c r="K3" s="172"/>
      <c r="L3" s="172"/>
      <c r="M3" s="172"/>
      <c r="N3" s="172"/>
      <c r="O3" s="172"/>
      <c r="P3" s="172"/>
      <c r="Q3" s="172"/>
      <c r="R3" s="172"/>
      <c r="S3" s="172"/>
      <c r="T3" s="172"/>
      <c r="U3" s="172"/>
      <c r="V3" s="172"/>
      <c r="W3" s="172"/>
    </row>
    <row r="4" spans="1:29" ht="25.5" customHeight="1" x14ac:dyDescent="0.2">
      <c r="A4" s="192"/>
      <c r="B4" s="192"/>
      <c r="C4" s="192"/>
      <c r="D4" s="192"/>
      <c r="E4" s="192"/>
      <c r="F4" s="192"/>
      <c r="G4" s="192"/>
      <c r="H4" s="192"/>
      <c r="I4" s="192"/>
      <c r="J4" s="192"/>
      <c r="K4" s="192"/>
      <c r="L4" s="89"/>
      <c r="M4" s="89"/>
      <c r="N4" s="86"/>
      <c r="O4" s="86"/>
      <c r="P4" s="86"/>
      <c r="Q4" s="86"/>
      <c r="R4" s="86"/>
      <c r="S4" s="86"/>
      <c r="T4" s="86"/>
      <c r="U4" s="86"/>
      <c r="V4" s="86"/>
      <c r="W4" s="86"/>
    </row>
    <row r="5" spans="1:29" ht="12.75" customHeight="1" x14ac:dyDescent="0.2">
      <c r="A5" s="115" t="s">
        <v>652</v>
      </c>
      <c r="B5" s="115"/>
      <c r="C5" s="115"/>
      <c r="D5" s="115"/>
      <c r="E5" s="115"/>
      <c r="L5" s="70"/>
      <c r="M5" s="70"/>
      <c r="N5" s="91" t="s">
        <v>490</v>
      </c>
      <c r="O5" s="91"/>
      <c r="Q5" s="135"/>
      <c r="R5" s="197" t="s">
        <v>499</v>
      </c>
      <c r="S5" s="197"/>
      <c r="T5" s="198"/>
      <c r="U5" s="199"/>
      <c r="V5" s="200"/>
      <c r="W5" s="201"/>
    </row>
    <row r="6" spans="1:29" ht="15" customHeight="1" x14ac:dyDescent="0.2">
      <c r="A6" s="193" t="s">
        <v>650</v>
      </c>
      <c r="B6" s="193"/>
      <c r="C6" s="193"/>
      <c r="D6" s="193"/>
      <c r="E6" s="193"/>
      <c r="F6" s="194"/>
      <c r="G6" s="194"/>
      <c r="H6" s="194"/>
      <c r="I6" s="194"/>
      <c r="J6" s="194"/>
      <c r="K6" s="194"/>
      <c r="L6" s="87"/>
      <c r="M6" s="87"/>
      <c r="R6" s="155" t="s">
        <v>849</v>
      </c>
      <c r="S6" s="206" t="s">
        <v>850</v>
      </c>
      <c r="T6" s="206"/>
      <c r="U6" s="206"/>
      <c r="V6" s="206"/>
      <c r="W6" s="206"/>
    </row>
    <row r="7" spans="1:29" ht="14.25" customHeight="1" x14ac:dyDescent="0.2">
      <c r="A7" s="193" t="s">
        <v>498</v>
      </c>
      <c r="B7" s="193"/>
      <c r="C7" s="193"/>
      <c r="D7" s="193"/>
      <c r="E7" s="193"/>
      <c r="F7" s="194"/>
      <c r="G7" s="194"/>
      <c r="H7" s="194"/>
      <c r="I7" s="194"/>
      <c r="J7" s="194"/>
      <c r="K7" s="194"/>
      <c r="L7" s="69"/>
      <c r="M7" s="69"/>
      <c r="N7" s="87"/>
      <c r="O7" s="87"/>
      <c r="R7" s="155"/>
      <c r="S7" s="206"/>
      <c r="T7" s="206"/>
      <c r="U7" s="206"/>
      <c r="V7" s="206"/>
      <c r="W7" s="206"/>
    </row>
    <row r="8" spans="1:29" ht="20.25" customHeight="1" x14ac:dyDescent="0.2">
      <c r="A8" s="195" t="s">
        <v>489</v>
      </c>
      <c r="B8" s="195"/>
      <c r="C8" s="195"/>
      <c r="D8" s="195"/>
      <c r="E8" s="195"/>
      <c r="F8" s="196"/>
      <c r="G8" s="196"/>
      <c r="H8" s="196"/>
      <c r="I8" s="196"/>
      <c r="J8" s="196"/>
      <c r="K8" s="196"/>
      <c r="L8" s="69"/>
      <c r="M8" s="69"/>
      <c r="N8" s="87"/>
      <c r="O8" s="87"/>
      <c r="P8" s="87"/>
      <c r="Q8" s="88"/>
      <c r="R8" s="88"/>
      <c r="S8" s="88"/>
      <c r="T8" s="88"/>
      <c r="U8" s="88"/>
      <c r="V8" s="88"/>
      <c r="W8" s="88"/>
    </row>
    <row r="9" spans="1:29" ht="14.25" customHeight="1" x14ac:dyDescent="0.2">
      <c r="A9" s="147"/>
      <c r="B9" s="147"/>
      <c r="C9" s="147"/>
      <c r="D9" s="147"/>
      <c r="E9" s="147"/>
      <c r="F9" s="148"/>
      <c r="G9" s="148"/>
      <c r="H9" s="148"/>
      <c r="I9" s="148"/>
      <c r="J9" s="148"/>
      <c r="K9" s="148"/>
      <c r="L9" s="69"/>
      <c r="M9" s="69"/>
      <c r="N9" s="87"/>
      <c r="O9" s="87"/>
      <c r="P9" s="87"/>
      <c r="Q9" s="88"/>
      <c r="R9" s="88"/>
      <c r="S9" s="88"/>
      <c r="T9" s="88"/>
      <c r="U9" s="88"/>
      <c r="V9" s="88"/>
      <c r="W9" s="88"/>
    </row>
    <row r="10" spans="1:29" s="34" customFormat="1" ht="13.5" customHeight="1" x14ac:dyDescent="0.25">
      <c r="A10" s="36"/>
      <c r="B10" s="36"/>
      <c r="C10" s="36"/>
      <c r="D10" s="136" t="s">
        <v>840</v>
      </c>
      <c r="E10" s="36"/>
      <c r="F10" s="36"/>
      <c r="G10" s="203"/>
      <c r="H10" s="204"/>
      <c r="I10" s="26"/>
      <c r="J10" s="150" t="s">
        <v>873</v>
      </c>
      <c r="K10" s="152"/>
      <c r="L10" s="203"/>
      <c r="M10" s="205"/>
      <c r="N10" s="204"/>
      <c r="O10" s="150"/>
      <c r="Q10" s="36"/>
      <c r="S10" s="26"/>
      <c r="T10" s="202"/>
      <c r="U10" s="202"/>
      <c r="V10" s="202"/>
      <c r="W10" s="202"/>
    </row>
    <row r="11" spans="1:29" s="34" customFormat="1" ht="9" customHeight="1" x14ac:dyDescent="0.25">
      <c r="A11" s="36"/>
      <c r="B11" s="36"/>
      <c r="C11" s="36"/>
      <c r="D11" s="36"/>
      <c r="E11" s="36"/>
      <c r="F11" s="36"/>
      <c r="G11" s="36"/>
      <c r="H11" s="35"/>
      <c r="J11" s="26"/>
      <c r="K11" s="26"/>
      <c r="L11" s="35"/>
      <c r="M11" s="35"/>
      <c r="N11" s="26"/>
      <c r="O11" s="26"/>
      <c r="P11" s="26"/>
      <c r="Q11" s="35"/>
      <c r="R11" s="26"/>
      <c r="S11" s="26"/>
      <c r="T11" s="26"/>
      <c r="U11" s="26"/>
      <c r="V11" s="26"/>
      <c r="W11" s="26"/>
    </row>
    <row r="12" spans="1:29" s="34" customFormat="1" ht="13.5" customHeight="1" x14ac:dyDescent="0.25">
      <c r="A12" s="26"/>
      <c r="B12" s="26"/>
      <c r="C12" s="26"/>
      <c r="D12" s="26" t="s">
        <v>841</v>
      </c>
      <c r="E12" s="26"/>
      <c r="F12" s="26"/>
      <c r="G12" s="203"/>
      <c r="H12" s="205"/>
      <c r="I12" s="205"/>
      <c r="J12" s="205"/>
      <c r="K12" s="205"/>
      <c r="L12" s="205"/>
      <c r="M12" s="205"/>
      <c r="N12" s="204"/>
      <c r="O12" s="161"/>
      <c r="P12" s="207" t="s">
        <v>226</v>
      </c>
      <c r="Q12" s="207"/>
      <c r="R12" s="208"/>
      <c r="S12" s="203"/>
      <c r="T12" s="205"/>
      <c r="U12" s="205"/>
      <c r="V12" s="205"/>
      <c r="W12" s="204"/>
    </row>
    <row r="13" spans="1:29" s="34" customFormat="1" ht="9" customHeight="1" x14ac:dyDescent="0.25">
      <c r="A13" s="70"/>
      <c r="B13" s="70"/>
      <c r="C13" s="70"/>
      <c r="D13" s="70"/>
      <c r="E13" s="70"/>
      <c r="F13" s="70"/>
      <c r="G13" s="70"/>
      <c r="H13" s="150"/>
      <c r="I13" s="150"/>
      <c r="J13" s="150"/>
      <c r="K13" s="150"/>
      <c r="L13" s="150"/>
      <c r="M13" s="150"/>
      <c r="N13" s="150"/>
      <c r="O13" s="150"/>
      <c r="P13" s="150"/>
      <c r="Q13" s="150"/>
      <c r="R13" s="150"/>
      <c r="S13" s="150"/>
      <c r="T13" s="150"/>
      <c r="U13" s="150"/>
      <c r="V13" s="150"/>
      <c r="W13" s="150"/>
    </row>
    <row r="14" spans="1:29" s="34" customFormat="1" ht="13.5" customHeight="1" x14ac:dyDescent="0.25">
      <c r="A14" s="57" t="s">
        <v>839</v>
      </c>
      <c r="B14" s="151"/>
      <c r="C14" s="151"/>
      <c r="D14" s="150" t="s">
        <v>494</v>
      </c>
      <c r="E14" s="150"/>
      <c r="F14" s="36"/>
      <c r="G14" s="245"/>
      <c r="H14" s="246"/>
      <c r="I14" s="246"/>
      <c r="J14" s="246"/>
      <c r="K14" s="246"/>
      <c r="L14" s="246"/>
      <c r="M14" s="246"/>
      <c r="N14" s="247"/>
      <c r="O14" s="26"/>
      <c r="Q14" s="207" t="s">
        <v>843</v>
      </c>
      <c r="R14" s="208"/>
      <c r="S14" s="237"/>
      <c r="T14" s="238"/>
      <c r="U14" s="136" t="s">
        <v>1028</v>
      </c>
      <c r="V14" s="203"/>
      <c r="W14" s="204"/>
    </row>
    <row r="15" spans="1:29" s="34" customFormat="1" ht="9" customHeight="1" x14ac:dyDescent="0.25">
      <c r="A15" s="109"/>
      <c r="B15" s="109"/>
      <c r="C15" s="109"/>
      <c r="D15" s="109"/>
      <c r="E15" s="109"/>
      <c r="F15" s="70"/>
      <c r="G15" s="70"/>
      <c r="H15" s="35"/>
      <c r="J15" s="26"/>
      <c r="K15" s="26"/>
      <c r="L15" s="35"/>
      <c r="N15" s="26"/>
      <c r="O15" s="26"/>
      <c r="P15" s="26"/>
      <c r="Q15" s="26"/>
      <c r="R15" s="26"/>
      <c r="S15" s="26"/>
      <c r="T15" s="26"/>
      <c r="U15" s="26"/>
      <c r="V15" s="26"/>
      <c r="W15" s="26"/>
      <c r="AC15" s="118"/>
    </row>
    <row r="16" spans="1:29" s="34" customFormat="1" ht="13.5" customHeight="1" x14ac:dyDescent="0.25">
      <c r="A16" s="26"/>
      <c r="B16" s="26"/>
      <c r="C16" s="26"/>
      <c r="D16" s="150" t="s">
        <v>842</v>
      </c>
      <c r="E16" s="26"/>
      <c r="F16" s="36"/>
      <c r="G16" s="237"/>
      <c r="H16" s="239"/>
      <c r="I16" s="239"/>
      <c r="J16" s="239"/>
      <c r="K16" s="239"/>
      <c r="L16" s="239"/>
      <c r="M16" s="239"/>
      <c r="N16" s="240"/>
      <c r="O16" s="150"/>
      <c r="P16" s="150"/>
      <c r="Q16" s="248" t="s">
        <v>844</v>
      </c>
      <c r="R16" s="248"/>
      <c r="S16" s="203"/>
      <c r="T16" s="205"/>
      <c r="U16" s="205"/>
      <c r="V16" s="205"/>
      <c r="W16" s="204"/>
    </row>
    <row r="17" spans="1:31" s="34" customFormat="1" ht="9" customHeight="1" x14ac:dyDescent="0.25">
      <c r="A17" s="26"/>
      <c r="B17" s="26"/>
      <c r="C17" s="26"/>
      <c r="D17" s="26"/>
      <c r="E17" s="26"/>
      <c r="F17" s="36"/>
      <c r="G17" s="36"/>
      <c r="H17" s="36"/>
      <c r="I17" s="36"/>
      <c r="J17" s="26"/>
      <c r="K17" s="26"/>
      <c r="L17" s="26"/>
      <c r="M17" s="26"/>
      <c r="N17" s="26"/>
      <c r="O17" s="26"/>
      <c r="P17" s="26"/>
      <c r="Q17" s="26"/>
      <c r="R17" s="26"/>
      <c r="S17" s="26"/>
      <c r="T17" s="26"/>
      <c r="U17" s="26"/>
      <c r="V17" s="26"/>
      <c r="W17" s="26"/>
    </row>
    <row r="18" spans="1:31" s="34" customFormat="1" ht="13.5" customHeight="1" x14ac:dyDescent="0.25">
      <c r="A18" s="226" t="s">
        <v>851</v>
      </c>
      <c r="B18" s="226"/>
      <c r="C18" s="226"/>
      <c r="D18" s="226"/>
      <c r="E18" s="226"/>
      <c r="F18" s="153"/>
      <c r="G18" s="241"/>
      <c r="H18" s="242"/>
      <c r="I18" s="242"/>
      <c r="J18" s="242"/>
      <c r="K18" s="242"/>
      <c r="L18" s="242"/>
      <c r="M18" s="242"/>
      <c r="N18" s="243"/>
      <c r="O18" s="26"/>
      <c r="P18" s="248" t="s">
        <v>483</v>
      </c>
      <c r="Q18" s="248"/>
      <c r="R18" s="249"/>
      <c r="S18" s="244"/>
      <c r="T18" s="218"/>
      <c r="U18" s="218"/>
      <c r="V18" s="218"/>
      <c r="W18" s="219"/>
    </row>
    <row r="19" spans="1:31" s="34" customFormat="1" ht="9" customHeight="1" x14ac:dyDescent="0.25">
      <c r="A19" s="4"/>
      <c r="B19" s="149"/>
      <c r="C19" s="149"/>
      <c r="D19" s="149"/>
      <c r="E19" s="149"/>
      <c r="F19" s="36"/>
      <c r="G19" s="36"/>
      <c r="H19" s="36"/>
      <c r="I19" s="36"/>
      <c r="J19" s="26"/>
      <c r="K19" s="26"/>
      <c r="L19" s="26"/>
      <c r="M19" s="26"/>
      <c r="N19" s="26"/>
      <c r="O19" s="26"/>
      <c r="P19" s="26"/>
      <c r="Q19" s="26"/>
      <c r="R19" s="26"/>
      <c r="S19" s="26"/>
      <c r="T19" s="26"/>
      <c r="U19" s="26"/>
      <c r="V19" s="26"/>
      <c r="W19" s="26"/>
    </row>
    <row r="20" spans="1:31" s="34" customFormat="1" ht="13.5" customHeight="1" x14ac:dyDescent="0.25">
      <c r="A20" s="226" t="s">
        <v>852</v>
      </c>
      <c r="B20" s="226"/>
      <c r="C20" s="226"/>
      <c r="D20" s="226"/>
      <c r="E20" s="226"/>
      <c r="F20" s="153"/>
      <c r="G20" s="217"/>
      <c r="H20" s="218"/>
      <c r="I20" s="218"/>
      <c r="J20" s="218"/>
      <c r="K20" s="218"/>
      <c r="L20" s="218"/>
      <c r="M20" s="218"/>
      <c r="N20" s="219"/>
      <c r="O20" s="150"/>
      <c r="P20" s="150"/>
      <c r="Q20" s="150"/>
      <c r="R20" s="150"/>
      <c r="S20" s="150"/>
      <c r="T20" s="150"/>
      <c r="U20" s="150"/>
      <c r="V20" s="150"/>
      <c r="W20" s="150"/>
    </row>
    <row r="21" spans="1:31" s="34" customFormat="1" ht="5.0999999999999996" customHeight="1" x14ac:dyDescent="0.25">
      <c r="A21" s="149"/>
      <c r="B21" s="149"/>
      <c r="C21" s="149"/>
      <c r="D21" s="149"/>
      <c r="E21" s="149"/>
      <c r="F21" s="36"/>
      <c r="G21" s="36"/>
      <c r="H21" s="36"/>
      <c r="I21" s="22"/>
      <c r="J21" s="22"/>
      <c r="K21" s="22"/>
      <c r="L21" s="22"/>
      <c r="N21" s="22"/>
      <c r="O21" s="22"/>
      <c r="P21" s="22"/>
      <c r="Q21" s="22"/>
      <c r="R21" s="22"/>
      <c r="S21" s="22"/>
      <c r="T21" s="26"/>
      <c r="U21" s="22"/>
      <c r="V21" s="22"/>
      <c r="W21" s="22"/>
    </row>
    <row r="22" spans="1:31" s="34" customFormat="1" ht="13.5" customHeight="1" x14ac:dyDescent="0.25">
      <c r="A22" s="149"/>
      <c r="B22" s="149"/>
      <c r="C22" s="149"/>
      <c r="D22" s="149"/>
      <c r="E22" s="149"/>
      <c r="F22" s="26"/>
      <c r="G22" s="26"/>
      <c r="H22" s="26"/>
      <c r="I22" s="26"/>
      <c r="J22" s="26"/>
      <c r="K22" s="26"/>
      <c r="L22" s="26"/>
      <c r="M22" s="26"/>
      <c r="N22" s="150"/>
      <c r="O22" s="150"/>
      <c r="R22" s="26"/>
      <c r="S22" s="20"/>
      <c r="T22" s="150"/>
      <c r="U22" s="150"/>
      <c r="V22" s="150"/>
      <c r="W22" s="150"/>
    </row>
    <row r="23" spans="1:31" s="34" customFormat="1" ht="18" customHeight="1" x14ac:dyDescent="0.25">
      <c r="A23" s="149"/>
      <c r="B23" s="149"/>
      <c r="C23" s="149"/>
      <c r="D23" s="149"/>
      <c r="E23" s="149"/>
      <c r="F23" s="26"/>
      <c r="G23" s="150" t="s">
        <v>802</v>
      </c>
      <c r="H23" s="36"/>
      <c r="I23" s="220"/>
      <c r="J23" s="221"/>
      <c r="K23" s="35"/>
      <c r="L23" s="154"/>
      <c r="M23" s="154"/>
      <c r="N23" s="136" t="s">
        <v>803</v>
      </c>
      <c r="O23" s="36"/>
      <c r="P23" s="35"/>
      <c r="Q23" s="137"/>
      <c r="R23" s="220"/>
      <c r="S23" s="221"/>
      <c r="T23" s="36"/>
      <c r="U23" s="36"/>
      <c r="V23" s="36"/>
      <c r="W23" s="36"/>
    </row>
    <row r="24" spans="1:31" s="34" customFormat="1" ht="13.5" customHeight="1" x14ac:dyDescent="0.25">
      <c r="A24" s="149"/>
      <c r="B24" s="149"/>
      <c r="C24" s="149"/>
      <c r="D24" s="149"/>
      <c r="E24" s="149"/>
      <c r="F24" s="26"/>
      <c r="G24" s="26"/>
      <c r="H24" s="36"/>
      <c r="I24" s="36"/>
      <c r="J24" s="36"/>
      <c r="K24" s="36"/>
      <c r="L24" s="35"/>
      <c r="M24" s="35"/>
      <c r="N24" s="36"/>
      <c r="O24" s="36"/>
      <c r="P24" s="35"/>
      <c r="Q24" s="137"/>
      <c r="R24" s="36"/>
      <c r="S24" s="36"/>
      <c r="T24" s="36"/>
      <c r="U24" s="36"/>
      <c r="V24" s="36"/>
      <c r="W24" s="36"/>
    </row>
    <row r="25" spans="1:31" s="34" customFormat="1" ht="16.5" customHeight="1" x14ac:dyDescent="0.25">
      <c r="A25" s="191" t="s">
        <v>804</v>
      </c>
      <c r="B25" s="191"/>
      <c r="C25" s="191"/>
      <c r="D25" s="191"/>
      <c r="E25" s="191"/>
      <c r="F25" s="191"/>
      <c r="G25" s="191"/>
      <c r="H25" s="191"/>
      <c r="I25" s="191"/>
      <c r="J25" s="191"/>
      <c r="K25" s="36"/>
      <c r="L25" s="35"/>
      <c r="M25" s="35"/>
      <c r="N25" s="136"/>
      <c r="O25" s="136"/>
      <c r="P25" s="22"/>
      <c r="Q25" s="137"/>
      <c r="R25" s="36"/>
      <c r="S25" s="36"/>
      <c r="T25" s="36"/>
      <c r="U25" s="36"/>
      <c r="V25" s="36"/>
      <c r="W25" s="36"/>
    </row>
    <row r="26" spans="1:31" s="34" customFormat="1" ht="18" customHeight="1" x14ac:dyDescent="0.25">
      <c r="A26" s="216" t="s">
        <v>805</v>
      </c>
      <c r="B26" s="216"/>
      <c r="C26" s="216"/>
      <c r="D26" s="216"/>
      <c r="E26" s="216"/>
      <c r="F26" s="216"/>
      <c r="G26" s="216"/>
      <c r="H26" s="216"/>
      <c r="I26" s="216"/>
      <c r="J26" s="216"/>
      <c r="K26" s="216"/>
      <c r="L26" s="216"/>
      <c r="M26" s="216"/>
      <c r="N26" s="216"/>
      <c r="O26" s="216"/>
      <c r="P26" s="216"/>
      <c r="Q26" s="216"/>
      <c r="R26" s="216"/>
      <c r="S26" s="36"/>
      <c r="T26" s="152" t="s">
        <v>799</v>
      </c>
      <c r="U26" s="140"/>
      <c r="V26" s="152" t="s">
        <v>800</v>
      </c>
      <c r="W26" s="124"/>
      <c r="AE26" s="118"/>
    </row>
    <row r="27" spans="1:31" s="34" customFormat="1" ht="18" customHeight="1" x14ac:dyDescent="0.25">
      <c r="A27" s="216"/>
      <c r="B27" s="216"/>
      <c r="C27" s="216"/>
      <c r="D27" s="216"/>
      <c r="E27" s="216"/>
      <c r="F27" s="216"/>
      <c r="G27" s="216"/>
      <c r="H27" s="216"/>
      <c r="I27" s="216"/>
      <c r="J27" s="216"/>
      <c r="K27" s="216"/>
      <c r="L27" s="216"/>
      <c r="M27" s="216"/>
      <c r="N27" s="216"/>
      <c r="O27" s="216"/>
      <c r="P27" s="216"/>
      <c r="Q27" s="216"/>
      <c r="R27" s="216"/>
      <c r="S27" s="36"/>
      <c r="T27" s="36"/>
      <c r="U27" s="36"/>
      <c r="V27" s="36"/>
      <c r="W27" s="36"/>
    </row>
    <row r="28" spans="1:31" s="34" customFormat="1" ht="13.5" customHeight="1" x14ac:dyDescent="0.25">
      <c r="A28" s="136" t="s">
        <v>845</v>
      </c>
      <c r="B28" s="136"/>
      <c r="C28" s="163"/>
      <c r="D28" s="163"/>
      <c r="E28" s="136"/>
      <c r="F28" s="236"/>
      <c r="G28" s="236"/>
      <c r="H28" s="236"/>
      <c r="I28" s="236"/>
      <c r="J28" s="236"/>
      <c r="K28" s="236"/>
      <c r="L28" s="236"/>
      <c r="M28" s="236"/>
      <c r="N28" s="236"/>
      <c r="O28" s="236"/>
      <c r="P28" s="236"/>
      <c r="Q28" s="236"/>
      <c r="R28" s="236"/>
      <c r="S28" s="236"/>
      <c r="T28" s="236"/>
      <c r="U28" s="236"/>
      <c r="V28" s="236"/>
      <c r="W28" s="236"/>
    </row>
    <row r="29" spans="1:31" s="34" customFormat="1" ht="18" customHeight="1" x14ac:dyDescent="0.25">
      <c r="A29" s="146"/>
      <c r="B29" s="146"/>
      <c r="C29" s="146"/>
      <c r="D29" s="146"/>
      <c r="E29" s="136"/>
      <c r="F29" s="146"/>
      <c r="G29" s="146"/>
      <c r="H29" s="146"/>
      <c r="I29" s="146"/>
      <c r="J29" s="146"/>
      <c r="K29" s="146"/>
      <c r="L29" s="146"/>
      <c r="M29" s="146"/>
      <c r="N29" s="146"/>
      <c r="O29" s="146"/>
      <c r="P29" s="146"/>
      <c r="Q29" s="146"/>
      <c r="R29" s="146"/>
      <c r="S29" s="36"/>
      <c r="T29" s="36"/>
      <c r="U29" s="36"/>
      <c r="V29" s="36"/>
      <c r="W29" s="36"/>
    </row>
    <row r="30" spans="1:31" s="34" customFormat="1" ht="14.25" customHeight="1" x14ac:dyDescent="0.25">
      <c r="A30" s="92" t="s">
        <v>848</v>
      </c>
      <c r="B30" s="92"/>
      <c r="C30" s="92"/>
      <c r="D30" s="92"/>
      <c r="E30" s="92"/>
      <c r="F30" s="26"/>
      <c r="G30" s="26"/>
      <c r="H30" s="36"/>
      <c r="I30" s="36"/>
      <c r="J30" s="36"/>
      <c r="K30" s="36"/>
      <c r="L30" s="35"/>
      <c r="M30" s="35"/>
      <c r="N30" s="36"/>
      <c r="O30" s="36"/>
      <c r="P30" s="36"/>
      <c r="Q30" s="35"/>
      <c r="R30" s="36"/>
      <c r="S30" s="36"/>
      <c r="T30" s="36"/>
      <c r="U30" s="36"/>
      <c r="V30" s="36"/>
      <c r="W30" s="36"/>
    </row>
    <row r="31" spans="1:31" ht="25.5" customHeight="1" x14ac:dyDescent="0.2">
      <c r="A31" s="187" t="s">
        <v>795</v>
      </c>
      <c r="B31" s="211"/>
      <c r="C31" s="211"/>
      <c r="D31" s="211"/>
      <c r="E31" s="212"/>
      <c r="F31" s="187" t="s">
        <v>878</v>
      </c>
      <c r="G31" s="188"/>
      <c r="H31" s="182" t="s">
        <v>1024</v>
      </c>
      <c r="I31" s="183"/>
      <c r="J31" s="183"/>
      <c r="K31" s="183"/>
      <c r="L31" s="183"/>
      <c r="M31" s="183"/>
      <c r="N31" s="183"/>
      <c r="O31" s="183"/>
      <c r="P31" s="183"/>
      <c r="Q31" s="183"/>
      <c r="R31" s="183"/>
      <c r="S31" s="184"/>
      <c r="T31" s="185" t="s">
        <v>1029</v>
      </c>
      <c r="U31" s="186"/>
      <c r="V31" s="185" t="s">
        <v>798</v>
      </c>
      <c r="W31" s="222"/>
    </row>
    <row r="32" spans="1:31" ht="33" customHeight="1" x14ac:dyDescent="0.2">
      <c r="A32" s="213"/>
      <c r="B32" s="214"/>
      <c r="C32" s="214"/>
      <c r="D32" s="214"/>
      <c r="E32" s="215"/>
      <c r="F32" s="189"/>
      <c r="G32" s="190"/>
      <c r="H32" s="223" t="s">
        <v>229</v>
      </c>
      <c r="I32" s="224"/>
      <c r="J32" s="224"/>
      <c r="K32" s="224"/>
      <c r="L32" s="224"/>
      <c r="M32" s="224"/>
      <c r="N32" s="224"/>
      <c r="O32" s="224"/>
      <c r="P32" s="224"/>
      <c r="Q32" s="224"/>
      <c r="R32" s="224"/>
      <c r="S32" s="225"/>
      <c r="T32" s="120" t="s">
        <v>46</v>
      </c>
      <c r="U32" s="121" t="s">
        <v>204</v>
      </c>
      <c r="V32" s="123" t="s">
        <v>46</v>
      </c>
      <c r="W32" s="123" t="s">
        <v>204</v>
      </c>
      <c r="AD32" s="41"/>
    </row>
    <row r="33" spans="1:31" ht="22.15" customHeight="1" x14ac:dyDescent="0.2">
      <c r="A33" s="174"/>
      <c r="B33" s="209"/>
      <c r="C33" s="209"/>
      <c r="D33" s="209"/>
      <c r="E33" s="210"/>
      <c r="F33" s="177">
        <v>2026</v>
      </c>
      <c r="G33" s="233"/>
      <c r="H33" s="230" t="s">
        <v>224</v>
      </c>
      <c r="I33" s="231"/>
      <c r="J33" s="231"/>
      <c r="K33" s="231"/>
      <c r="L33" s="231"/>
      <c r="M33" s="231"/>
      <c r="N33" s="231"/>
      <c r="O33" s="231"/>
      <c r="P33" s="231"/>
      <c r="Q33" s="231"/>
      <c r="R33" s="231"/>
      <c r="S33" s="232"/>
      <c r="T33" s="141"/>
      <c r="U33" s="134"/>
      <c r="V33" s="40" t="str">
        <f>'OP-Auflistung Kolon'!K11</f>
        <v/>
      </c>
      <c r="W33" s="40" t="str">
        <f>'OP-Auflistung Kolon'!L11</f>
        <v/>
      </c>
      <c r="X33" s="41"/>
      <c r="Y33" s="125">
        <f>IF(OR($A$33="Einzelnachweisverfahren",$A$33="Erhebungsbogenverfahren"),"",T33)</f>
        <v>0</v>
      </c>
      <c r="Z33" s="125">
        <f>IF(OR($A$33="Einzelnachweisverfahren",$A$33="Erhebungsbogenverfahren"),"",U33)</f>
        <v>0</v>
      </c>
      <c r="AA33" s="125" t="str">
        <f>IF(OR($A$33="Erhebungsbogenverfahren"),"",V33)</f>
        <v/>
      </c>
      <c r="AB33" s="125" t="str">
        <f>IF(OR($A$33="Erhebungsbogenverfahren"),"",W33)</f>
        <v/>
      </c>
    </row>
    <row r="34" spans="1:31" ht="22.15" customHeight="1" x14ac:dyDescent="0.2">
      <c r="A34" s="174"/>
      <c r="B34" s="209"/>
      <c r="C34" s="209"/>
      <c r="D34" s="209"/>
      <c r="E34" s="210"/>
      <c r="F34" s="177">
        <v>2025</v>
      </c>
      <c r="G34" s="178"/>
      <c r="H34" s="174" t="s">
        <v>224</v>
      </c>
      <c r="I34" s="175"/>
      <c r="J34" s="175"/>
      <c r="K34" s="175"/>
      <c r="L34" s="175"/>
      <c r="M34" s="175"/>
      <c r="N34" s="175"/>
      <c r="O34" s="175"/>
      <c r="P34" s="175"/>
      <c r="Q34" s="175"/>
      <c r="R34" s="175"/>
      <c r="S34" s="176"/>
      <c r="T34" s="142"/>
      <c r="U34" s="134"/>
      <c r="V34" s="40" t="str">
        <f>'OP-Auflistung Kolon'!K12</f>
        <v/>
      </c>
      <c r="W34" s="40" t="str">
        <f>'OP-Auflistung Kolon'!L12</f>
        <v/>
      </c>
      <c r="Y34" s="125">
        <f>IF(OR($A$34="Einzelnachweisverfahren"),"",T34)</f>
        <v>0</v>
      </c>
      <c r="Z34" s="125">
        <f>IF(OR($A$34="Einzelnachweisverfahren"),"",U34)</f>
        <v>0</v>
      </c>
      <c r="AA34" s="125" t="str">
        <f>IF(OR($A$34="Erhebungsbogenverfahren"),"",V34)</f>
        <v/>
      </c>
      <c r="AB34" s="125" t="str">
        <f>IF(OR($A$34="Erhebungsbogenverfahren"),"",W34)</f>
        <v/>
      </c>
      <c r="AE34" s="41"/>
    </row>
    <row r="35" spans="1:31" ht="22.15" customHeight="1" x14ac:dyDescent="0.2">
      <c r="A35" s="174"/>
      <c r="B35" s="209"/>
      <c r="C35" s="209"/>
      <c r="D35" s="209"/>
      <c r="E35" s="210"/>
      <c r="F35" s="177">
        <v>2024</v>
      </c>
      <c r="G35" s="178"/>
      <c r="H35" s="174" t="s">
        <v>224</v>
      </c>
      <c r="I35" s="175"/>
      <c r="J35" s="175"/>
      <c r="K35" s="175"/>
      <c r="L35" s="175"/>
      <c r="M35" s="175"/>
      <c r="N35" s="175"/>
      <c r="O35" s="175"/>
      <c r="P35" s="175"/>
      <c r="Q35" s="175"/>
      <c r="R35" s="175"/>
      <c r="S35" s="176"/>
      <c r="T35" s="142"/>
      <c r="U35" s="134"/>
      <c r="V35" s="40" t="str">
        <f>'OP-Auflistung Kolon'!K13</f>
        <v/>
      </c>
      <c r="W35" s="40" t="str">
        <f>'OP-Auflistung Kolon'!L13</f>
        <v/>
      </c>
      <c r="Y35" s="125">
        <f>IF(OR($A$35="Einzelnachweisverfahren"),"",T35)</f>
        <v>0</v>
      </c>
      <c r="Z35" s="125">
        <f>IF(OR($A$35="Einzelnachweisverfahren"),"",U35)</f>
        <v>0</v>
      </c>
      <c r="AA35" s="125" t="str">
        <f>IF(OR($A$35="Erhebungsbogenverfahren"),"",V35)</f>
        <v/>
      </c>
      <c r="AB35" s="125" t="str">
        <f>IF(OR($A$35="Erhebungsbogenverfahren"),"",W35)</f>
        <v/>
      </c>
    </row>
    <row r="36" spans="1:31" ht="22.15" customHeight="1" x14ac:dyDescent="0.2">
      <c r="A36" s="174"/>
      <c r="B36" s="209"/>
      <c r="C36" s="209"/>
      <c r="D36" s="209"/>
      <c r="E36" s="210"/>
      <c r="F36" s="177">
        <v>2023</v>
      </c>
      <c r="G36" s="178"/>
      <c r="H36" s="174" t="s">
        <v>224</v>
      </c>
      <c r="I36" s="175"/>
      <c r="J36" s="175"/>
      <c r="K36" s="175"/>
      <c r="L36" s="175"/>
      <c r="M36" s="175"/>
      <c r="N36" s="175"/>
      <c r="O36" s="175"/>
      <c r="P36" s="175"/>
      <c r="Q36" s="175"/>
      <c r="R36" s="175"/>
      <c r="S36" s="176"/>
      <c r="T36" s="141"/>
      <c r="U36" s="134"/>
      <c r="V36" s="40" t="str">
        <f>'OP-Auflistung Kolon'!K14</f>
        <v/>
      </c>
      <c r="W36" s="40" t="str">
        <f>'OP-Auflistung Kolon'!L14</f>
        <v/>
      </c>
      <c r="Y36" s="125">
        <f>IF(OR($A$36="Einzelnachweisverfahren"),"",T36)</f>
        <v>0</v>
      </c>
      <c r="Z36" s="125">
        <f>IF(OR($A$36="Einzelnachweisverfahren"),"",U36)</f>
        <v>0</v>
      </c>
      <c r="AA36" s="125" t="str">
        <f>IF(OR($A$36="Erhebungsbogenverfahren"),"",V36)</f>
        <v/>
      </c>
      <c r="AB36" s="125" t="str">
        <f>IF(OR($A$36="Erhebungsbogenverfahren"),"",W36)</f>
        <v/>
      </c>
    </row>
    <row r="37" spans="1:31" ht="22.15" customHeight="1" x14ac:dyDescent="0.2">
      <c r="A37" s="174"/>
      <c r="B37" s="209"/>
      <c r="C37" s="209"/>
      <c r="D37" s="209"/>
      <c r="E37" s="210"/>
      <c r="F37" s="177">
        <v>2022</v>
      </c>
      <c r="G37" s="178"/>
      <c r="H37" s="174" t="s">
        <v>224</v>
      </c>
      <c r="I37" s="175"/>
      <c r="J37" s="175"/>
      <c r="K37" s="175"/>
      <c r="L37" s="175"/>
      <c r="M37" s="175"/>
      <c r="N37" s="175"/>
      <c r="O37" s="175"/>
      <c r="P37" s="175"/>
      <c r="Q37" s="175"/>
      <c r="R37" s="175"/>
      <c r="S37" s="176"/>
      <c r="T37" s="142"/>
      <c r="U37" s="134"/>
      <c r="V37" s="40" t="str">
        <f>'OP-Auflistung Kolon'!K15</f>
        <v/>
      </c>
      <c r="W37" s="40" t="str">
        <f>'OP-Auflistung Kolon'!L15</f>
        <v/>
      </c>
      <c r="Y37" s="125">
        <f>IF(OR($A$37="Einzelnachweisverfahren"),"",T37)</f>
        <v>0</v>
      </c>
      <c r="Z37" s="125">
        <f>IF(OR($A$37="Einzelnachweisverfahren"),"",U37)</f>
        <v>0</v>
      </c>
      <c r="AA37" s="125" t="str">
        <f>IF(OR($A$37="Erhebungsbogenverfahren"),"",V37)</f>
        <v/>
      </c>
      <c r="AB37" s="125" t="str">
        <f>IF(OR($A$37="Erhebungsbogenverfahren"),"",W37)</f>
        <v/>
      </c>
    </row>
    <row r="38" spans="1:31" ht="22.15" customHeight="1" x14ac:dyDescent="0.2">
      <c r="A38" s="174"/>
      <c r="B38" s="209"/>
      <c r="C38" s="209"/>
      <c r="D38" s="209"/>
      <c r="E38" s="210"/>
      <c r="F38" s="177">
        <v>2021</v>
      </c>
      <c r="G38" s="178"/>
      <c r="H38" s="174" t="s">
        <v>224</v>
      </c>
      <c r="I38" s="175"/>
      <c r="J38" s="175"/>
      <c r="K38" s="175"/>
      <c r="L38" s="175"/>
      <c r="M38" s="175"/>
      <c r="N38" s="175"/>
      <c r="O38" s="175"/>
      <c r="P38" s="175"/>
      <c r="Q38" s="175"/>
      <c r="R38" s="175"/>
      <c r="S38" s="176"/>
      <c r="T38" s="142"/>
      <c r="U38" s="134"/>
      <c r="V38" s="40" t="str">
        <f>'OP-Auflistung Kolon'!K16</f>
        <v/>
      </c>
      <c r="W38" s="40" t="str">
        <f>'OP-Auflistung Kolon'!L16</f>
        <v/>
      </c>
      <c r="Y38" s="125">
        <f>IF(OR($A$38="Einzelnachweisverfahren"),"",T38)</f>
        <v>0</v>
      </c>
      <c r="Z38" s="125">
        <f>IF(OR($A$38="Einzelnachweisverfahren"),"",U38)</f>
        <v>0</v>
      </c>
      <c r="AA38" s="125" t="str">
        <f>IF(OR($A$38="Erhebungsbogenverfahren"),"",V38)</f>
        <v/>
      </c>
      <c r="AB38" s="125" t="str">
        <f>IF(OR($A$38="Erhebungsbogenverfahren"),"",W38)</f>
        <v/>
      </c>
    </row>
    <row r="39" spans="1:31" ht="12" customHeight="1" x14ac:dyDescent="0.2">
      <c r="A39" s="60"/>
      <c r="B39" s="60"/>
      <c r="C39" s="60"/>
      <c r="D39" s="60"/>
      <c r="E39" s="60"/>
      <c r="F39" s="60"/>
      <c r="G39" s="60"/>
      <c r="H39" s="22"/>
      <c r="I39" s="22"/>
      <c r="J39" s="22"/>
      <c r="K39" s="22"/>
      <c r="L39" s="22"/>
      <c r="M39" s="22"/>
      <c r="N39" s="22"/>
      <c r="O39" s="22"/>
      <c r="P39" s="22"/>
      <c r="Q39" s="22"/>
      <c r="R39" s="22"/>
      <c r="S39" s="22"/>
      <c r="T39" s="22"/>
      <c r="U39" s="66"/>
      <c r="V39" s="66"/>
      <c r="W39" s="66"/>
    </row>
    <row r="40" spans="1:31" ht="13.5" customHeight="1" x14ac:dyDescent="0.25">
      <c r="A40" s="60"/>
      <c r="B40" s="60"/>
      <c r="C40" s="60"/>
      <c r="D40" s="60"/>
      <c r="E40" s="60"/>
      <c r="F40" s="60"/>
      <c r="G40" s="60"/>
      <c r="H40" s="22"/>
      <c r="I40" s="22"/>
      <c r="J40" s="22"/>
      <c r="N40" s="179" t="s">
        <v>228</v>
      </c>
      <c r="O40" s="180"/>
      <c r="P40" s="180"/>
      <c r="Q40" s="180"/>
      <c r="R40" s="180"/>
      <c r="S40" s="180"/>
      <c r="T40" s="180"/>
      <c r="U40" s="181"/>
      <c r="V40" s="78">
        <f ca="1">IF((SUMIF(A34:E38,"Erhebungsbogenverfahren",Y34:Y38)+SUMIF(A34:E38,"Einzelnachweisverfahren",AA34:AA38)+IF(AND(A33="Einzelnachweisverfahren",AA33=""),0,IF(AND(A33="Einzelnachweisverfahren",AA33&lt;&gt;""),AA33)))=0,0,(SUMIF(A34:E38,"Erhebungsbogenverfahren",Y34:Y38)+SUMIF(A34:E38,"Einzelnachweisverfahren",AA34:AA38)+IF(AND(A33="Einzelnachweisverfahren",AA33=""),0,IF(AND(A33="Einzelnachweisverfahren",AA33&lt;&gt;""),AA33))))</f>
        <v>0</v>
      </c>
      <c r="W40" s="78">
        <f ca="1">IF((SUMIF(A34:E38,"Erhebungsbogenverfahren",Z34:Z38)+SUMIF(A34:E38,"Einzelnachweisverfahren",AB34:AB38)+IF(AND(A33="Einzelnachweisverfahren",AB33=""),0,IF(AND(A33="Einzelnachweisverfahren",AB33&lt;&gt;""),AB33)))=0,0,(SUMIF(A34:E38,"Erhebungsbogenverfahren",Z34:Z38)+SUMIF(A34:E38,"Einzelnachweisverfahren",AB34:AB38)+IF(AND(A33="Einzelnachweisverfahren",AB33=""),0,IF(AND(A33="Einzelnachweisverfahren",AB33&lt;&gt;""),AB33))))</f>
        <v>0</v>
      </c>
    </row>
    <row r="41" spans="1:31" ht="15" customHeight="1" x14ac:dyDescent="0.25">
      <c r="A41" s="60"/>
      <c r="B41" s="60"/>
      <c r="C41" s="60"/>
      <c r="D41" s="60"/>
      <c r="E41" s="60"/>
      <c r="F41" s="60"/>
      <c r="G41" s="60"/>
      <c r="H41" s="22"/>
      <c r="I41" s="22"/>
      <c r="J41" s="22"/>
      <c r="N41" s="179" t="s">
        <v>227</v>
      </c>
      <c r="O41" s="180"/>
      <c r="P41" s="180"/>
      <c r="Q41" s="180"/>
      <c r="R41" s="180"/>
      <c r="S41" s="180"/>
      <c r="T41" s="180"/>
      <c r="U41" s="181"/>
      <c r="V41" s="78">
        <f ca="1">IF(V40="","",IF(45-V40&lt;=0,0,45-V40))</f>
        <v>45</v>
      </c>
      <c r="W41" s="78">
        <f ca="1">IF(W40="","",IF(30-W40&lt;=0,0,30-W40))</f>
        <v>30</v>
      </c>
    </row>
    <row r="42" spans="1:31" ht="13.15" customHeight="1" x14ac:dyDescent="0.2">
      <c r="H42" s="27"/>
      <c r="I42" s="27"/>
      <c r="J42" s="27"/>
      <c r="N42" s="57" t="s">
        <v>846</v>
      </c>
      <c r="O42" s="57"/>
      <c r="P42" s="57"/>
      <c r="Q42" s="57"/>
      <c r="R42" s="57"/>
      <c r="S42" s="57"/>
      <c r="U42" s="162"/>
      <c r="V42" s="235" t="str">
        <f ca="1">IF(AND(V40="",W40=""),"",IF(AND(W40&lt;&gt;"",V40&gt;=45,W40&gt;=30),"Ja","Nein"))</f>
        <v>Nein</v>
      </c>
      <c r="W42" s="235"/>
    </row>
    <row r="43" spans="1:31" ht="9.75" customHeight="1" x14ac:dyDescent="0.2">
      <c r="H43" s="27"/>
      <c r="I43" s="27"/>
      <c r="J43" s="28"/>
      <c r="K43" s="29"/>
      <c r="L43" s="29"/>
      <c r="M43" s="29"/>
      <c r="N43" s="29"/>
      <c r="O43" s="29"/>
      <c r="P43" s="29"/>
      <c r="Q43" s="29"/>
      <c r="R43" s="29"/>
      <c r="S43" s="29"/>
      <c r="T43" s="67"/>
      <c r="U43" s="67"/>
      <c r="V43" s="67"/>
      <c r="W43" s="67"/>
    </row>
    <row r="44" spans="1:31" ht="21" customHeight="1" thickBot="1" x14ac:dyDescent="0.25">
      <c r="H44" s="27"/>
      <c r="I44" s="27"/>
      <c r="J44" s="28"/>
      <c r="K44" s="29"/>
      <c r="L44" s="29"/>
      <c r="M44" s="29"/>
      <c r="N44" s="29"/>
      <c r="O44" s="115" t="s">
        <v>983</v>
      </c>
      <c r="Q44" s="152"/>
      <c r="S44" s="164"/>
      <c r="T44" s="165"/>
      <c r="U44" s="165"/>
      <c r="V44" s="166"/>
      <c r="W44" s="166"/>
    </row>
    <row r="45" spans="1:31" ht="16.5" customHeight="1" x14ac:dyDescent="0.2">
      <c r="H45" s="27"/>
      <c r="I45" s="27"/>
      <c r="J45" s="28"/>
      <c r="K45" s="29"/>
      <c r="L45" s="29"/>
      <c r="M45" s="29"/>
      <c r="N45" s="29"/>
      <c r="O45" s="29"/>
      <c r="P45" s="29"/>
      <c r="Q45" s="29"/>
      <c r="R45" s="29"/>
      <c r="S45" s="29"/>
      <c r="T45" s="67"/>
      <c r="U45" s="67"/>
      <c r="V45" s="67"/>
      <c r="W45" s="67"/>
    </row>
    <row r="46" spans="1:31" ht="38.25" customHeight="1" x14ac:dyDescent="0.2">
      <c r="A46" s="173" t="s">
        <v>651</v>
      </c>
      <c r="B46" s="173"/>
      <c r="C46" s="173"/>
      <c r="D46" s="173"/>
      <c r="E46" s="173"/>
      <c r="F46" s="173"/>
      <c r="G46" s="173"/>
      <c r="H46" s="173"/>
      <c r="I46" s="173"/>
      <c r="J46" s="173"/>
      <c r="K46" s="173"/>
      <c r="L46" s="173"/>
      <c r="M46" s="173"/>
      <c r="N46" s="173"/>
      <c r="O46" s="173"/>
      <c r="P46" s="173"/>
      <c r="Q46" s="173"/>
      <c r="R46" s="173"/>
      <c r="S46" s="173"/>
      <c r="T46" s="173"/>
      <c r="U46" s="173"/>
      <c r="V46" s="173"/>
      <c r="W46" s="173"/>
    </row>
    <row r="47" spans="1:31" ht="10.5" customHeight="1" x14ac:dyDescent="0.2">
      <c r="R47" s="234"/>
      <c r="S47" s="234"/>
      <c r="T47" s="234"/>
      <c r="U47" s="234"/>
      <c r="V47" s="21"/>
      <c r="W47" s="21"/>
      <c r="Z47" s="158"/>
    </row>
    <row r="48" spans="1:31" ht="19.5" customHeight="1" x14ac:dyDescent="0.2">
      <c r="A48" s="160" t="s">
        <v>853</v>
      </c>
      <c r="B48" s="15"/>
      <c r="C48" s="15"/>
      <c r="D48" s="15"/>
      <c r="E48" s="15"/>
      <c r="F48" s="15"/>
      <c r="G48" s="15"/>
      <c r="H48" s="15"/>
      <c r="I48" s="15"/>
      <c r="J48" s="15"/>
      <c r="R48" s="21"/>
      <c r="S48" s="21"/>
      <c r="T48" s="21"/>
      <c r="U48" s="21"/>
      <c r="V48" s="21"/>
      <c r="W48" s="21"/>
    </row>
    <row r="49" spans="1:29" ht="73.5" customHeight="1" x14ac:dyDescent="0.2">
      <c r="A49" s="227" t="s">
        <v>1026</v>
      </c>
      <c r="B49" s="227"/>
      <c r="C49" s="227"/>
      <c r="D49" s="227"/>
      <c r="E49" s="227"/>
      <c r="F49" s="156"/>
      <c r="G49" s="228" t="s">
        <v>1421</v>
      </c>
      <c r="H49" s="228"/>
      <c r="I49" s="228"/>
      <c r="J49" s="228"/>
      <c r="K49" s="228"/>
      <c r="L49" s="228"/>
      <c r="M49" s="228"/>
      <c r="N49" s="228"/>
      <c r="O49" s="228"/>
      <c r="P49" s="228"/>
      <c r="Q49" s="228"/>
      <c r="R49" s="228"/>
      <c r="S49" s="228"/>
      <c r="T49" s="228"/>
      <c r="U49" s="228"/>
      <c r="V49" s="228"/>
      <c r="W49" s="228"/>
      <c r="AC49" s="1" t="s">
        <v>801</v>
      </c>
    </row>
    <row r="50" spans="1:29" ht="68.25" customHeight="1" x14ac:dyDescent="0.2">
      <c r="A50" s="227"/>
      <c r="B50" s="227"/>
      <c r="C50" s="227"/>
      <c r="D50" s="227"/>
      <c r="E50" s="227"/>
      <c r="F50" s="116"/>
      <c r="G50" s="229" t="s">
        <v>1027</v>
      </c>
      <c r="H50" s="229"/>
      <c r="I50" s="229"/>
      <c r="J50" s="229"/>
      <c r="K50" s="229"/>
      <c r="L50" s="229"/>
      <c r="M50" s="229"/>
      <c r="N50" s="229"/>
      <c r="O50" s="229"/>
      <c r="P50" s="229"/>
      <c r="Q50" s="229"/>
      <c r="R50" s="229"/>
      <c r="S50" s="229"/>
      <c r="T50" s="229"/>
      <c r="U50" s="229"/>
      <c r="V50" s="229"/>
      <c r="W50" s="229"/>
    </row>
    <row r="51" spans="1:29" ht="37.5" customHeight="1" x14ac:dyDescent="0.2">
      <c r="A51" s="227" t="s">
        <v>854</v>
      </c>
      <c r="B51" s="227"/>
      <c r="C51" s="227"/>
      <c r="D51" s="227"/>
      <c r="E51" s="227"/>
      <c r="F51" s="227"/>
      <c r="G51" s="229" t="s">
        <v>876</v>
      </c>
      <c r="H51" s="229"/>
      <c r="I51" s="229"/>
      <c r="J51" s="229"/>
      <c r="K51" s="229"/>
      <c r="L51" s="229"/>
      <c r="M51" s="229"/>
      <c r="N51" s="229"/>
      <c r="O51" s="229"/>
      <c r="P51" s="229"/>
      <c r="Q51" s="229"/>
      <c r="R51" s="229"/>
      <c r="S51" s="229"/>
      <c r="T51" s="229"/>
      <c r="U51" s="229"/>
      <c r="V51" s="229"/>
      <c r="W51" s="229"/>
    </row>
    <row r="52" spans="1:29" ht="84.75" customHeight="1" x14ac:dyDescent="0.2">
      <c r="A52" s="227"/>
      <c r="B52" s="227"/>
      <c r="C52" s="227"/>
      <c r="D52" s="227"/>
      <c r="E52" s="227"/>
      <c r="F52" s="227"/>
      <c r="G52" s="229" t="s">
        <v>877</v>
      </c>
      <c r="H52" s="229"/>
      <c r="I52" s="229"/>
      <c r="J52" s="229"/>
      <c r="K52" s="229"/>
      <c r="L52" s="229"/>
      <c r="M52" s="229"/>
      <c r="N52" s="229"/>
      <c r="O52" s="229"/>
      <c r="P52" s="229"/>
      <c r="Q52" s="229"/>
      <c r="R52" s="229"/>
      <c r="S52" s="229"/>
      <c r="T52" s="229"/>
      <c r="U52" s="229"/>
      <c r="V52" s="229"/>
      <c r="W52" s="229"/>
    </row>
    <row r="53" spans="1:29" ht="18" customHeight="1" x14ac:dyDescent="0.2">
      <c r="A53" s="159" t="s">
        <v>855</v>
      </c>
      <c r="B53" s="157"/>
      <c r="C53" s="157"/>
      <c r="D53" s="157"/>
      <c r="E53" s="157"/>
      <c r="F53" s="157"/>
      <c r="G53" s="251" t="s">
        <v>856</v>
      </c>
      <c r="H53" s="251"/>
      <c r="I53" s="251"/>
      <c r="J53" s="251"/>
      <c r="K53" s="251"/>
      <c r="L53" s="251"/>
      <c r="M53" s="251"/>
      <c r="N53" s="251"/>
      <c r="O53" s="251"/>
      <c r="P53" s="251"/>
      <c r="Q53" s="251"/>
      <c r="R53" s="251"/>
      <c r="S53" s="251"/>
      <c r="T53" s="251"/>
      <c r="U53" s="251"/>
      <c r="V53" s="251"/>
      <c r="W53" s="251"/>
    </row>
    <row r="54" spans="1:29" ht="24" customHeight="1" x14ac:dyDescent="0.2">
      <c r="A54" s="159"/>
      <c r="B54" s="157"/>
      <c r="C54" s="157"/>
      <c r="D54" s="157"/>
      <c r="E54" s="157"/>
      <c r="F54" s="157"/>
      <c r="G54" s="229" t="s">
        <v>857</v>
      </c>
      <c r="H54" s="229"/>
      <c r="I54" s="229"/>
      <c r="J54" s="229"/>
      <c r="K54" s="229"/>
      <c r="L54" s="229"/>
      <c r="M54" s="229"/>
      <c r="N54" s="229"/>
      <c r="O54" s="229"/>
      <c r="P54" s="229"/>
      <c r="Q54" s="229"/>
      <c r="R54" s="229"/>
      <c r="S54" s="229"/>
      <c r="T54" s="229"/>
      <c r="U54" s="229"/>
      <c r="V54" s="229"/>
      <c r="W54" s="229"/>
    </row>
    <row r="55" spans="1:29" ht="15" x14ac:dyDescent="0.25">
      <c r="A55" s="15"/>
      <c r="B55" s="15"/>
      <c r="C55" s="15"/>
      <c r="D55" s="15"/>
      <c r="E55" s="15"/>
      <c r="F55"/>
      <c r="G55" s="250" t="s">
        <v>880</v>
      </c>
      <c r="H55" s="250"/>
      <c r="I55" s="250"/>
      <c r="J55" s="250"/>
      <c r="K55" s="250"/>
      <c r="L55" s="250"/>
      <c r="M55" s="250"/>
      <c r="N55" s="250"/>
      <c r="O55" s="250"/>
      <c r="P55" s="250"/>
      <c r="Q55" s="250"/>
      <c r="R55" s="250"/>
      <c r="S55" s="250"/>
      <c r="T55" s="250"/>
      <c r="U55" s="250"/>
      <c r="V55" s="250"/>
      <c r="W55" s="250"/>
    </row>
  </sheetData>
  <sheetProtection algorithmName="SHA-512" hashValue="DyFn6dnc/t9cAc1c8j9BoE8WRMqb3YIqldz2tfX6JyY6sdm/Joz/AU/zi5MmQja6shtygQC+/M8cXOct+307RQ==" saltValue="ka9poNfFW8ADK7XMWD53gw==" spinCount="100000" sheet="1" objects="1" scenarios="1" selectLockedCells="1"/>
  <dataConsolidate/>
  <mergeCells count="70">
    <mergeCell ref="G55:W55"/>
    <mergeCell ref="A51:F52"/>
    <mergeCell ref="G51:W51"/>
    <mergeCell ref="G52:W52"/>
    <mergeCell ref="G53:W53"/>
    <mergeCell ref="G54:W54"/>
    <mergeCell ref="S14:T14"/>
    <mergeCell ref="V14:W14"/>
    <mergeCell ref="G16:N16"/>
    <mergeCell ref="S16:W16"/>
    <mergeCell ref="G18:N18"/>
    <mergeCell ref="S18:W18"/>
    <mergeCell ref="G14:N14"/>
    <mergeCell ref="Q14:R14"/>
    <mergeCell ref="Q16:R16"/>
    <mergeCell ref="P18:R18"/>
    <mergeCell ref="A20:E20"/>
    <mergeCell ref="A49:E50"/>
    <mergeCell ref="G49:W49"/>
    <mergeCell ref="G50:W50"/>
    <mergeCell ref="H33:S33"/>
    <mergeCell ref="F33:G33"/>
    <mergeCell ref="A34:E34"/>
    <mergeCell ref="A35:E35"/>
    <mergeCell ref="A36:E36"/>
    <mergeCell ref="R47:U47"/>
    <mergeCell ref="H38:S38"/>
    <mergeCell ref="V42:W42"/>
    <mergeCell ref="F35:G35"/>
    <mergeCell ref="F36:G36"/>
    <mergeCell ref="N40:U40"/>
    <mergeCell ref="F28:W28"/>
    <mergeCell ref="P12:R12"/>
    <mergeCell ref="A37:E37"/>
    <mergeCell ref="A38:E38"/>
    <mergeCell ref="A31:E32"/>
    <mergeCell ref="A33:E33"/>
    <mergeCell ref="A26:R27"/>
    <mergeCell ref="G20:N20"/>
    <mergeCell ref="I23:J23"/>
    <mergeCell ref="R23:S23"/>
    <mergeCell ref="G12:N12"/>
    <mergeCell ref="S12:W12"/>
    <mergeCell ref="V31:W31"/>
    <mergeCell ref="F38:G38"/>
    <mergeCell ref="F37:G37"/>
    <mergeCell ref="H32:S32"/>
    <mergeCell ref="A18:E18"/>
    <mergeCell ref="R5:T5"/>
    <mergeCell ref="U5:W5"/>
    <mergeCell ref="T10:W10"/>
    <mergeCell ref="G10:H10"/>
    <mergeCell ref="L10:N10"/>
    <mergeCell ref="S6:W7"/>
    <mergeCell ref="A3:W3"/>
    <mergeCell ref="A46:W46"/>
    <mergeCell ref="H34:S34"/>
    <mergeCell ref="H35:S35"/>
    <mergeCell ref="H36:S36"/>
    <mergeCell ref="H37:S37"/>
    <mergeCell ref="F34:G34"/>
    <mergeCell ref="N41:U41"/>
    <mergeCell ref="H31:S31"/>
    <mergeCell ref="T31:U31"/>
    <mergeCell ref="F31:G32"/>
    <mergeCell ref="A25:J25"/>
    <mergeCell ref="A4:K4"/>
    <mergeCell ref="A6:K6"/>
    <mergeCell ref="A7:K7"/>
    <mergeCell ref="A8:K8"/>
  </mergeCells>
  <phoneticPr fontId="0" type="noConversion"/>
  <conditionalFormatting sqref="F28">
    <cfRule type="expression" dxfId="117" priority="4">
      <formula>LEN(TRIM(F28))=0</formula>
    </cfRule>
  </conditionalFormatting>
  <conditionalFormatting sqref="F33">
    <cfRule type="expression" dxfId="116" priority="49">
      <formula>AND(A33="Vereinfachtes_Verfahren",F33=2022)</formula>
    </cfRule>
  </conditionalFormatting>
  <conditionalFormatting sqref="F33:W33">
    <cfRule type="expression" dxfId="115" priority="1">
      <formula>IF($A$33="Erhebungsbogenverfahren",TRUE,FALSE)</formula>
    </cfRule>
  </conditionalFormatting>
  <conditionalFormatting sqref="G12 S12 G14 S14 V14 G16 S16 G18 G20">
    <cfRule type="expression" dxfId="114" priority="7">
      <formula>LEN(TRIM(G12))=0</formula>
    </cfRule>
  </conditionalFormatting>
  <conditionalFormatting sqref="G10:H10">
    <cfRule type="expression" dxfId="113" priority="9">
      <formula>LEN(TRIM(G10))=0</formula>
    </cfRule>
  </conditionalFormatting>
  <conditionalFormatting sqref="H34">
    <cfRule type="expression" dxfId="112" priority="6657" stopIfTrue="1">
      <formula>OR(#REF!="Nein",$R$34="Ja")</formula>
    </cfRule>
  </conditionalFormatting>
  <conditionalFormatting sqref="H35">
    <cfRule type="expression" dxfId="111" priority="6658" stopIfTrue="1">
      <formula>OR(#REF!="Nein",$R$35="Ja")</formula>
    </cfRule>
  </conditionalFormatting>
  <conditionalFormatting sqref="H36">
    <cfRule type="expression" dxfId="110" priority="6659" stopIfTrue="1">
      <formula>OR(#REF!="Nein",$R$36="Ja")</formula>
    </cfRule>
  </conditionalFormatting>
  <conditionalFormatting sqref="H37">
    <cfRule type="expression" dxfId="109" priority="6660" stopIfTrue="1">
      <formula>OR(#REF!="Nein",$R$37="Ja")</formula>
    </cfRule>
  </conditionalFormatting>
  <conditionalFormatting sqref="H38">
    <cfRule type="expression" dxfId="108" priority="6661" stopIfTrue="1">
      <formula>OR(#REF!="Nein",$R$38="Ja")</formula>
    </cfRule>
  </conditionalFormatting>
  <conditionalFormatting sqref="H33:O33">
    <cfRule type="expression" dxfId="107" priority="8661" stopIfTrue="1">
      <formula>AND(A33="Vereinfachtes_Verfahren",F33=2022)</formula>
    </cfRule>
  </conditionalFormatting>
  <conditionalFormatting sqref="H33:S38">
    <cfRule type="expression" dxfId="106" priority="50" stopIfTrue="1">
      <formula>OR(AND($A$33="Einzelnachweisverfahren",ISNUMBER(SEARCH("Laut",$H$33))),AND(#REF!="Vereinfachtes Verfahren",ISNUMBER(SEARCH("Bitte",$H$33))))</formula>
    </cfRule>
  </conditionalFormatting>
  <conditionalFormatting sqref="K39:T39 N41 N42:Q42">
    <cfRule type="expression" dxfId="105" priority="6643" stopIfTrue="1">
      <formula>#REF!="Variante 2"</formula>
    </cfRule>
  </conditionalFormatting>
  <conditionalFormatting sqref="L10:N10">
    <cfRule type="expression" dxfId="104" priority="8">
      <formula>LEN(TRIM(L10))=0</formula>
    </cfRule>
  </conditionalFormatting>
  <conditionalFormatting sqref="P33:S33">
    <cfRule type="expression" dxfId="103" priority="8656" stopIfTrue="1">
      <formula>AND(J33="Vereinfachtes_Verfahren",K33=2022)</formula>
    </cfRule>
  </conditionalFormatting>
  <conditionalFormatting sqref="T33">
    <cfRule type="expression" dxfId="102" priority="11" stopIfTrue="1">
      <formula>AND(A33="Erhebungsbogenverfahren",F33=2022)</formula>
    </cfRule>
  </conditionalFormatting>
  <conditionalFormatting sqref="T33:T38">
    <cfRule type="expression" dxfId="101" priority="31" stopIfTrue="1">
      <formula>AND(A33="Einzelnachweisverfahren")</formula>
    </cfRule>
  </conditionalFormatting>
  <conditionalFormatting sqref="T44">
    <cfRule type="containsText" dxfId="100" priority="2" stopIfTrue="1" operator="containsText" text="Ja">
      <formula>NOT(ISERROR(SEARCH("Ja",T44)))</formula>
    </cfRule>
    <cfRule type="containsText" dxfId="99" priority="3" stopIfTrue="1" operator="containsText" text="Nein">
      <formula>NOT(ISERROR(SEARCH("Nein",T44)))</formula>
    </cfRule>
  </conditionalFormatting>
  <conditionalFormatting sqref="U5">
    <cfRule type="expression" dxfId="98" priority="93" stopIfTrue="1">
      <formula>LEN(TRIM(U5))=0</formula>
    </cfRule>
  </conditionalFormatting>
  <conditionalFormatting sqref="U33">
    <cfRule type="expression" dxfId="97" priority="10" stopIfTrue="1">
      <formula>AND(A33="Erhebungsbogenverfahren",F33=2022)</formula>
    </cfRule>
  </conditionalFormatting>
  <conditionalFormatting sqref="U33:U38">
    <cfRule type="expression" dxfId="96" priority="30" stopIfTrue="1">
      <formula>AND(A33="Einzelnachweisverfahren")</formula>
    </cfRule>
  </conditionalFormatting>
  <conditionalFormatting sqref="U39:W39">
    <cfRule type="expression" dxfId="95" priority="6644" stopIfTrue="1">
      <formula>#REF!="Variante 1"</formula>
    </cfRule>
  </conditionalFormatting>
  <conditionalFormatting sqref="V33 W33:W38">
    <cfRule type="expression" dxfId="94" priority="12" stopIfTrue="1">
      <formula>AND(XFD33="Erhebungsbogenverfahren")</formula>
    </cfRule>
  </conditionalFormatting>
  <conditionalFormatting sqref="V40">
    <cfRule type="expression" dxfId="93" priority="6687" stopIfTrue="1">
      <formula>$V$40=""</formula>
    </cfRule>
    <cfRule type="expression" dxfId="92" priority="6688" stopIfTrue="1">
      <formula>$V$40&lt;45</formula>
    </cfRule>
    <cfRule type="expression" dxfId="91" priority="6689" stopIfTrue="1">
      <formula>$V$40&gt;=45</formula>
    </cfRule>
  </conditionalFormatting>
  <conditionalFormatting sqref="V33:W38">
    <cfRule type="expression" dxfId="90" priority="13" stopIfTrue="1">
      <formula>AND(A33="Erhebungsbogenverfahren")</formula>
    </cfRule>
  </conditionalFormatting>
  <conditionalFormatting sqref="V42:W42">
    <cfRule type="expression" dxfId="89" priority="8591" stopIfTrue="1">
      <formula>$V$42="Nein"</formula>
    </cfRule>
    <cfRule type="expression" dxfId="88" priority="8592" stopIfTrue="1">
      <formula>$V$42="Ja"</formula>
    </cfRule>
  </conditionalFormatting>
  <conditionalFormatting sqref="W40">
    <cfRule type="expression" dxfId="87" priority="8588" stopIfTrue="1">
      <formula>$W$40=""</formula>
    </cfRule>
    <cfRule type="expression" dxfId="86" priority="8589" stopIfTrue="1">
      <formula>$W$40&gt;=30</formula>
    </cfRule>
    <cfRule type="expression" dxfId="85" priority="8590" stopIfTrue="1">
      <formula>$W$40&lt;30</formula>
    </cfRule>
  </conditionalFormatting>
  <dataValidations xWindow="397" yWindow="561" count="32">
    <dataValidation allowBlank="1" showInputMessage="1" showErrorMessage="1" errorTitle="Eingabefehler" error="Ganze Zahl zwischen 0 und 1000 eingeben." sqref="V33:W38" xr:uid="{00000000-0002-0000-0000-000000000000}"/>
    <dataValidation type="whole" allowBlank="1" showInputMessage="1" showErrorMessage="1" errorTitle="Eingabefehler" error="Ganze Zahl zwischen 0 und 1000 eingeben." sqref="U39:W39" xr:uid="{00000000-0002-0000-0000-000001000000}">
      <formula1>0</formula1>
      <formula2>1000</formula2>
    </dataValidation>
    <dataValidation type="textLength" allowBlank="1" showInputMessage="1" showErrorMessage="1" errorTitle="Eingabefehler" error="Nur Texteingabe bis 55 Zeichen möglich." sqref="T21:W21" xr:uid="{00000000-0002-0000-0000-000002000000}">
      <formula1>0</formula1>
      <formula2>55</formula2>
    </dataValidation>
    <dataValidation type="textLength" allowBlank="1" showInputMessage="1" showErrorMessage="1" errorTitle="Eingabefehler" error="Nur Texteingabe bis 30 Zeichen möglich." sqref="Q25:W25 T10 N25:O25 S26 V26 L10:N10 S14:T14 G16:N16 V14:W14" xr:uid="{00000000-0002-0000-0000-000003000000}">
      <formula1>0</formula1>
      <formula2>30</formula2>
    </dataValidation>
    <dataValidation type="textLength" allowBlank="1" showInputMessage="1" showErrorMessage="1" errorTitle="Eingabefehler" error="Nur Texteingabe bis 30 Zeichen möglich." prompt="PLZ" sqref="N22 N30:P30" xr:uid="{00000000-0002-0000-0000-000004000000}">
      <formula1>0</formula1>
      <formula2>30</formula2>
    </dataValidation>
    <dataValidation type="textLength" allowBlank="1" showInputMessage="1" showErrorMessage="1" errorTitle="Eingabefehler" error="Nur Texteingabe bis 30 Zeichen möglich." prompt="Ort" sqref="T22:U22 R30 S27:W27 S29:W30" xr:uid="{00000000-0002-0000-0000-000005000000}">
      <formula1>0</formula1>
      <formula2>30</formula2>
    </dataValidation>
    <dataValidation type="textLength" allowBlank="1" showInputMessage="1" showErrorMessage="1" errorTitle="Eingabefehler" error="Nur Texteingabe bis 20 Zeichen möglich." sqref="K10 G10:H10" xr:uid="{00000000-0002-0000-0000-000006000000}">
      <formula1>0</formula1>
      <formula2>20</formula2>
    </dataValidation>
    <dataValidation type="custom" allowBlank="1" showInputMessage="1" showErrorMessage="1" sqref="X37" xr:uid="{00000000-0002-0000-0000-000007000000}">
      <formula1>IF($J34&lt;&gt;"",Nein,JaNein)</formula1>
    </dataValidation>
    <dataValidation allowBlank="1" showInputMessage="1" showErrorMessage="1" errorTitle="Eingabefehler" error="Nur Texteingabe bis 30 Zeichen möglich." sqref="P25 Q10 R22 L22 L30 Q30" xr:uid="{00000000-0002-0000-0000-000008000000}"/>
    <dataValidation type="textLength" allowBlank="1" showInputMessage="1" showErrorMessage="1" errorTitle="Eingabefehler" error="Nur Texteingabe bis 50 Zeichen möglich." sqref="O16 S16:W16 S12:W12 G14:N14 G18:N18 G12:N12" xr:uid="{00000000-0002-0000-0000-000009000000}">
      <formula1>0</formula1>
      <formula2>50</formula2>
    </dataValidation>
    <dataValidation allowBlank="1" showInputMessage="1" showErrorMessage="1" errorTitle="Eingabefehler" error="Format: dd.mm.jjjj_x000a__x000a_Zeitraum zwischen 01.01.2013 - 31.12.2015 angeben." sqref="R6" xr:uid="{00000000-0002-0000-0000-00000A000000}"/>
    <dataValidation type="textLength" allowBlank="1" showInputMessage="1" showErrorMessage="1" errorTitle="Eingabefehler" error="Nur Texteingabe bis 20 Zeichen möglich." prompt="Str./Nr." sqref="H22:K22" xr:uid="{00000000-0002-0000-0000-00000B000000}">
      <formula1>0</formula1>
      <formula2>20</formula2>
    </dataValidation>
    <dataValidation type="list" allowBlank="1" showInputMessage="1" showErrorMessage="1" sqref="A33:A38" xr:uid="{00000000-0002-0000-0000-00000C000000}">
      <formula1>Variante</formula1>
    </dataValidation>
    <dataValidation type="list" showInputMessage="1" showErrorMessage="1" sqref="H34:S34" xr:uid="{00000000-0002-0000-0000-00000D000000}">
      <formula1>INDIRECT(SUBSTITUTE($A$34,"-",""))</formula1>
    </dataValidation>
    <dataValidation type="list" showInputMessage="1" showErrorMessage="1" errorTitle="Hinweis" error="Auswahl treffen über Dropdown-Liste." sqref="H33:S33" xr:uid="{00000000-0002-0000-0000-00000E000000}">
      <formula1>INDIRECT(SUBSTITUTE($A$33,"-",""))</formula1>
    </dataValidation>
    <dataValidation type="list" showInputMessage="1" showErrorMessage="1" errorTitle="Hinweis" error="Auswahl treffen über Dropdown-Liste." sqref="H35:S35" xr:uid="{00000000-0002-0000-0000-00000F000000}">
      <formula1>INDIRECT(SUBSTITUTE($A$35,"-",""))</formula1>
    </dataValidation>
    <dataValidation type="list" showInputMessage="1" showErrorMessage="1" errorTitle="Hinweis" error="Auswahl treffen über Dropdown-Liste." sqref="H36:S36" xr:uid="{00000000-0002-0000-0000-000010000000}">
      <formula1>INDIRECT(SUBSTITUTE($A$36,"-",""))</formula1>
    </dataValidation>
    <dataValidation type="list" showInputMessage="1" showErrorMessage="1" errorTitle="Hinweis" error="Auswahl treffen über Dropdown-Liste." sqref="H37:S37" xr:uid="{00000000-0002-0000-0000-000011000000}">
      <formula1>INDIRECT(SUBSTITUTE($A$37,"-",""))</formula1>
    </dataValidation>
    <dataValidation type="list" showInputMessage="1" showErrorMessage="1" errorTitle="Hinweis" error="Auswahl treffen über Dropdown-Liste." sqref="H38:S38" xr:uid="{00000000-0002-0000-0000-000012000000}">
      <formula1>INDIRECT(SUBSTITUTE($A$38,"-",""))</formula1>
    </dataValidation>
    <dataValidation type="list" allowBlank="1" showInputMessage="1" showErrorMessage="1" errorTitle="Eingabefehler" error="Nur Texteingabe bis 30 Zeichen möglich." sqref="W26" xr:uid="{00000000-0002-0000-0000-000013000000}">
      <formula1>IF($U$26="X",Leer,X)</formula1>
    </dataValidation>
    <dataValidation type="list" allowBlank="1" showInputMessage="1" showErrorMessage="1" sqref="U26" xr:uid="{00000000-0002-0000-0000-000014000000}">
      <formula1>IF($W$26="X",Leer,X)</formula1>
    </dataValidation>
    <dataValidation type="date" allowBlank="1" showInputMessage="1" showErrorMessage="1" errorTitle="Eingabefehler" error="Format: tt.mm.jjjj_x000a__x000a_Zeitraum zwischen 01.01.2026 - 01.03.2027 angeben." sqref="U5:W5" xr:uid="{00000000-0002-0000-0000-000015000000}">
      <formula1>46023</formula1>
      <formula2>46447</formula2>
    </dataValidation>
    <dataValidation type="textLength" allowBlank="1" showInputMessage="1" showErrorMessage="1" errorTitle="Eingabefehler" error="Nur Texteingabe bis 20 Zeichen möglich." prompt="Str. Nr." sqref="H30:K30" xr:uid="{00000000-0002-0000-0000-000016000000}">
      <formula1>0</formula1>
      <formula2>20</formula2>
    </dataValidation>
    <dataValidation type="date" allowBlank="1" showInputMessage="1" showErrorMessage="1" errorTitle="Eingabefehler" error="Format: tt.mm.jjjj_x000a__x000a_Zeitraum zwischen 01.01.1900 - 31.12.1996 angeben." sqref="G20:N20" xr:uid="{00000000-0002-0000-0000-000017000000}">
      <formula1>1</formula1>
      <formula2>35430</formula2>
    </dataValidation>
    <dataValidation type="list" allowBlank="1" showInputMessage="1" showErrorMessage="1" errorTitle="Hinweis" error="Auswahl treffen über Dropdown-Liste." sqref="S18:W18" xr:uid="{00000000-0002-0000-0000-000018000000}">
      <formula1>GebLand</formula1>
    </dataValidation>
    <dataValidation type="list" allowBlank="1" showInputMessage="1" showErrorMessage="1" errorTitle="Hinweis" error="Auswahl treffen über Dropdown-Liste." sqref="I23:J23" xr:uid="{00000000-0002-0000-0000-000019000000}">
      <formula1>IF($R$23="X",Leer,X)</formula1>
    </dataValidation>
    <dataValidation type="list" allowBlank="1" showInputMessage="1" showErrorMessage="1" errorTitle="Hinweis" error="Auswahl treffen über Dropdown-Liste." sqref="R23:S23" xr:uid="{00000000-0002-0000-0000-00001A000000}">
      <formula1>IF($I$23="X",Leer,X)</formula1>
    </dataValidation>
    <dataValidation type="custom" showInputMessage="1" showErrorMessage="1" errorTitle="Eingabefehler" error="Auswahl Variante und Zentrum muss ausgewählt sein." sqref="T33" xr:uid="{00000000-0002-0000-0000-00001B000000}">
      <formula1>IF(ISNUMBER(N34),IF(AND(A33="Erhebungsbogenverfahren",H33&lt;&gt;"Bitte Zentrum auswählen"),T33,FALSE),FALSE)</formula1>
    </dataValidation>
    <dataValidation type="custom" showInputMessage="1" showErrorMessage="1" errorTitle="Eingabefehler" error="Auswahl Variante und Zentrum muss ausgewählt sein." sqref="T34:T38" xr:uid="{00000000-0002-0000-0000-00001C000000}">
      <formula1>IF(ISNUMBER(T34),IF(AND(A34="Erhebungsbogenverfahren",H34&lt;&gt;"Bitte Zentrum auswählen"),T34,FALSE),FALSE)</formula1>
    </dataValidation>
    <dataValidation type="custom" showInputMessage="1" showErrorMessage="1" errorTitle="Eingabefehler" error="Auswahl Variante und Zentrum muss ausgewählt sein." sqref="U33" xr:uid="{00000000-0002-0000-0000-00001D000000}">
      <formula1>IF(ISNUMBER(N34),IF(AND(A33="Erhebungsbogenverfahren",H33&lt;&gt;"Bitte Zentrum auswählen"),U33,FALSE),FALSE)</formula1>
    </dataValidation>
    <dataValidation type="textLength" allowBlank="1" showInputMessage="1" showErrorMessage="1" errorTitle="Eingabefehler" error="Nur Texteingabe bis 100 Zeichen möglich." sqref="F28" xr:uid="{00000000-0002-0000-0000-00001E000000}">
      <formula1>0</formula1>
      <formula2>100</formula2>
    </dataValidation>
    <dataValidation type="custom" showInputMessage="1" showErrorMessage="1" errorTitle="Eingabefehler" error="Auswahl Variante und Zentrum muss ausgewählt sein." sqref="U34:U38" xr:uid="{EB0643C5-D3F8-456C-9DE7-3E2FD2B58F5B}">
      <formula1>IF(ISNUMBER(U34),IF(AND(A34="Erhebungsbogenverfahren",H34&lt;&gt;"Bitte Zentrum auswählen"),U34,FALSE),FALSE)</formula1>
    </dataValidation>
  </dataValidations>
  <pageMargins left="0.23622047244094491" right="0.15748031496062992" top="0.27559055118110237" bottom="0.27559055118110237" header="0.31496062992125984" footer="0.31496062992125984"/>
  <pageSetup scale="95" orientation="portrait" r:id="rId1"/>
  <headerFooter>
    <oddFooter>&amp;L&amp;"Arial,Regular"&amp;8&amp;F&amp;R&amp;"Arial,Regular"&amp;7&amp;P</oddFooter>
  </headerFooter>
  <rowBreaks count="1" manualBreakCount="1">
    <brk id="47" max="22"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D123"/>
  <sheetViews>
    <sheetView showGridLines="0" zoomScaleNormal="100" zoomScaleSheetLayoutView="100" workbookViewId="0">
      <selection activeCell="B24" sqref="B24"/>
    </sheetView>
  </sheetViews>
  <sheetFormatPr baseColWidth="10" defaultColWidth="9.28515625" defaultRowHeight="15" x14ac:dyDescent="0.25"/>
  <cols>
    <col min="1" max="1" width="3.28515625" style="20" customWidth="1"/>
    <col min="2" max="2" width="16.28515625" style="20" customWidth="1"/>
    <col min="3" max="3" width="9.7109375" style="20" customWidth="1"/>
    <col min="4" max="4" width="4.5703125" style="20" customWidth="1"/>
    <col min="5" max="5" width="12.7109375" style="20" customWidth="1"/>
    <col min="6" max="6" width="11.42578125" style="20" customWidth="1"/>
    <col min="7" max="7" width="18.28515625" style="20" customWidth="1"/>
    <col min="8" max="8" width="14.5703125" style="20" customWidth="1"/>
    <col min="9" max="12" width="7.7109375" style="20" customWidth="1"/>
    <col min="13" max="13" width="14.28515625" style="54" customWidth="1"/>
    <col min="14" max="14" width="12.7109375" style="20" customWidth="1"/>
    <col min="15" max="16" width="5.7109375" style="20" customWidth="1"/>
    <col min="17" max="17" width="2.5703125" style="20" customWidth="1"/>
    <col min="18" max="18" width="5.7109375" style="20" customWidth="1"/>
    <col min="19" max="19" width="14.7109375" style="20" hidden="1" customWidth="1"/>
    <col min="20" max="20" width="19.28515625" style="20" hidden="1" customWidth="1"/>
    <col min="21" max="21" width="15" style="20" hidden="1" customWidth="1"/>
    <col min="22" max="22" width="12" style="20" hidden="1" customWidth="1"/>
    <col min="23" max="23" width="9.7109375" style="20" hidden="1" customWidth="1"/>
    <col min="24" max="24" width="20.7109375" style="20" hidden="1" customWidth="1"/>
    <col min="25" max="25" width="0.7109375" style="20" hidden="1" customWidth="1"/>
    <col min="26" max="26" width="11.28515625" style="54" hidden="1" customWidth="1"/>
    <col min="27" max="27" width="11.7109375" style="54" hidden="1" customWidth="1"/>
    <col min="28" max="28" width="0.7109375" style="55" hidden="1" customWidth="1"/>
    <col min="29" max="29" width="18" style="20" hidden="1" customWidth="1"/>
    <col min="30" max="30" width="15.42578125" style="20" hidden="1" customWidth="1"/>
    <col min="31" max="31" width="9.28515625" style="20" customWidth="1"/>
    <col min="32" max="40" width="5.7109375" style="20" customWidth="1"/>
    <col min="41" max="16384" width="9.28515625" style="20"/>
  </cols>
  <sheetData>
    <row r="1" spans="1:30" ht="17.25" customHeight="1" x14ac:dyDescent="0.25">
      <c r="A1" s="114" t="s">
        <v>646</v>
      </c>
      <c r="AC1" s="271"/>
    </row>
    <row r="2" spans="1:30" ht="3" customHeight="1" x14ac:dyDescent="0.25">
      <c r="AC2" s="271"/>
    </row>
    <row r="3" spans="1:30" ht="15" customHeight="1" x14ac:dyDescent="0.25">
      <c r="A3" s="13" t="s">
        <v>207</v>
      </c>
      <c r="O3" s="56"/>
      <c r="P3" s="56"/>
      <c r="Q3" s="56"/>
      <c r="R3" s="56"/>
      <c r="S3" s="56"/>
      <c r="AC3" s="271"/>
    </row>
    <row r="4" spans="1:30" ht="9.75" customHeight="1" x14ac:dyDescent="0.25">
      <c r="A4" s="13"/>
      <c r="S4" s="56"/>
      <c r="AC4" s="271"/>
    </row>
    <row r="5" spans="1:30" ht="14.25" customHeight="1" x14ac:dyDescent="0.25">
      <c r="A5" s="57" t="s">
        <v>55</v>
      </c>
      <c r="D5" s="272" t="str">
        <f>IF(OR(Antrag!A33="Einzelnachweisverfahren",Antrag!A34="Einzelnachweisverfahren",Antrag!A35="Einzelnachweisverfahren",Antrag!A36="Einzelnachweisverfahren",Antrag!A37="Einzelnachweisverfahren",Antrag!A38="Einzelnachweisverfahren"),"Ja","Nein")</f>
        <v>Nein</v>
      </c>
      <c r="E5" s="273"/>
      <c r="N5" s="58"/>
      <c r="AC5" s="271"/>
    </row>
    <row r="6" spans="1:30" ht="6.75" customHeight="1" x14ac:dyDescent="0.25">
      <c r="A6" s="57"/>
      <c r="D6" s="26"/>
      <c r="N6" s="58"/>
      <c r="AC6" s="271"/>
    </row>
    <row r="7" spans="1:30" ht="42" customHeight="1" x14ac:dyDescent="0.25">
      <c r="A7" s="274" t="s">
        <v>836</v>
      </c>
      <c r="B7" s="275"/>
      <c r="C7" s="275"/>
      <c r="D7" s="275"/>
      <c r="E7" s="275"/>
      <c r="F7" s="275"/>
      <c r="G7" s="275"/>
      <c r="H7" s="275"/>
      <c r="I7" s="275"/>
      <c r="J7" s="275"/>
      <c r="K7" s="275"/>
      <c r="L7" s="275"/>
      <c r="M7" s="275"/>
      <c r="N7" s="275"/>
      <c r="S7" s="130" t="s">
        <v>798</v>
      </c>
      <c r="T7" s="130" t="s">
        <v>1025</v>
      </c>
      <c r="U7" s="127"/>
      <c r="V7" s="59"/>
      <c r="X7" s="278"/>
      <c r="Z7" s="20"/>
      <c r="AB7" s="54"/>
      <c r="AC7" s="55"/>
      <c r="AD7" s="271"/>
    </row>
    <row r="8" spans="1:30" ht="16.149999999999999" customHeight="1" x14ac:dyDescent="0.25">
      <c r="A8" s="57" t="s">
        <v>486</v>
      </c>
      <c r="S8" s="131"/>
      <c r="T8" s="59"/>
      <c r="U8" s="59"/>
      <c r="V8" s="59"/>
      <c r="X8" s="278"/>
      <c r="Z8" s="20"/>
      <c r="AB8" s="54"/>
      <c r="AC8" s="55"/>
      <c r="AD8" s="271"/>
    </row>
    <row r="9" spans="1:30" ht="24.75" customHeight="1" x14ac:dyDescent="0.25">
      <c r="A9" s="187" t="s">
        <v>795</v>
      </c>
      <c r="B9" s="212"/>
      <c r="C9" s="279" t="s">
        <v>879</v>
      </c>
      <c r="D9" s="187" t="s">
        <v>1024</v>
      </c>
      <c r="E9" s="211"/>
      <c r="F9" s="211"/>
      <c r="G9" s="211"/>
      <c r="H9" s="212"/>
      <c r="I9" s="281" t="s">
        <v>1025</v>
      </c>
      <c r="J9" s="281"/>
      <c r="K9" s="281" t="s">
        <v>798</v>
      </c>
      <c r="L9" s="281"/>
      <c r="S9" s="68"/>
      <c r="T9" s="59"/>
      <c r="U9" s="59"/>
      <c r="V9" s="59"/>
      <c r="X9" s="68"/>
      <c r="Z9" s="20"/>
      <c r="AB9" s="54"/>
      <c r="AC9" s="55"/>
      <c r="AD9" s="60"/>
    </row>
    <row r="10" spans="1:30" ht="38.25" customHeight="1" x14ac:dyDescent="0.25">
      <c r="A10" s="213"/>
      <c r="B10" s="215"/>
      <c r="C10" s="280"/>
      <c r="D10" s="213"/>
      <c r="E10" s="214"/>
      <c r="F10" s="214"/>
      <c r="G10" s="214"/>
      <c r="H10" s="215"/>
      <c r="I10" s="126" t="s">
        <v>46</v>
      </c>
      <c r="J10" s="126" t="s">
        <v>204</v>
      </c>
      <c r="K10" s="113" t="s">
        <v>46</v>
      </c>
      <c r="L10" s="113" t="s">
        <v>204</v>
      </c>
      <c r="N10" s="276" t="s">
        <v>492</v>
      </c>
      <c r="O10" s="276"/>
      <c r="P10" s="276"/>
      <c r="U10" s="66"/>
      <c r="V10" s="22"/>
      <c r="W10" s="26"/>
      <c r="X10" s="22"/>
      <c r="Z10" s="20"/>
      <c r="AB10" s="54"/>
      <c r="AC10" s="55"/>
      <c r="AD10" s="271"/>
    </row>
    <row r="11" spans="1:30" ht="23.25" customHeight="1" x14ac:dyDescent="0.25">
      <c r="A11" s="259" t="str">
        <f>IF(Antrag!A33="","",Antrag!A33)</f>
        <v/>
      </c>
      <c r="B11" s="259"/>
      <c r="C11" s="39">
        <f>Antrag!F33</f>
        <v>2026</v>
      </c>
      <c r="D11" s="260" t="str">
        <f>IF(OR(Antrag!H33="",Antrag!H33="Bitte Zentrum auswählen"),"",Antrag!H33)</f>
        <v/>
      </c>
      <c r="E11" s="261"/>
      <c r="F11" s="261"/>
      <c r="G11" s="261"/>
      <c r="H11" s="262"/>
      <c r="I11" s="93"/>
      <c r="J11" s="39"/>
      <c r="K11" s="93" t="str">
        <f>IF(S11=0,"",S11)</f>
        <v/>
      </c>
      <c r="L11" s="93" t="str">
        <f>IF('OP-Auflistung Rektum'!L11="","",'OP-Auflistung Rektum'!L11)</f>
        <v/>
      </c>
      <c r="N11" s="277"/>
      <c r="O11" s="277"/>
      <c r="P11" s="277"/>
      <c r="S11" s="43" cm="1">
        <f t="array" ref="S11">SUMPRODUCT(($W$24:$W$123=2026)*($N$24:$N$123="")*($X$24:$X$123="Ja")*($AD$24:$AD$123="Ja"))</f>
        <v>0</v>
      </c>
      <c r="T11" s="128" t="str">
        <f t="shared" ref="T11:T17" si="0">IF(I11="","",I11)</f>
        <v/>
      </c>
      <c r="U11" s="66"/>
      <c r="V11" s="22"/>
      <c r="W11" s="26"/>
      <c r="X11" s="22"/>
      <c r="Z11" s="20"/>
      <c r="AB11" s="54"/>
      <c r="AC11" s="55"/>
      <c r="AD11" s="271"/>
    </row>
    <row r="12" spans="1:30" ht="23.25" customHeight="1" x14ac:dyDescent="0.25">
      <c r="A12" s="259" t="str">
        <f>IF(Antrag!A34="","",Antrag!A34)</f>
        <v/>
      </c>
      <c r="B12" s="259"/>
      <c r="C12" s="39">
        <f>Antrag!F34</f>
        <v>2025</v>
      </c>
      <c r="D12" s="260" t="str">
        <f>IF(OR(Antrag!H34="",Antrag!H34="Bitte Zentrum auswählen"),"",Antrag!H34)</f>
        <v/>
      </c>
      <c r="E12" s="261"/>
      <c r="F12" s="261"/>
      <c r="G12" s="261"/>
      <c r="H12" s="262"/>
      <c r="I12" s="93" t="str">
        <f>IF(Antrag!T34="","",Antrag!T34)</f>
        <v/>
      </c>
      <c r="J12" s="93" t="str">
        <f>IF(Antrag!U34="","",Antrag!U34)</f>
        <v/>
      </c>
      <c r="K12" s="93" t="str">
        <f t="shared" ref="K12:K16" si="1">IF(S12=0,"",S12)</f>
        <v/>
      </c>
      <c r="L12" s="93" t="str">
        <f>IF('OP-Auflistung Rektum'!L12="","",'OP-Auflistung Rektum'!L12)</f>
        <v/>
      </c>
      <c r="N12" s="277"/>
      <c r="O12" s="277"/>
      <c r="P12" s="277"/>
      <c r="S12" s="48" cm="1">
        <f t="array" ref="S12">SUMPRODUCT(($W$24:$W$123=2025)*($N$24:$N$123="")*($X$24:$X$123="Ja")*($AD$24:$AD$123="Ja"))</f>
        <v>0</v>
      </c>
      <c r="T12" s="128" t="str">
        <f>IF(I12="","",I12)</f>
        <v/>
      </c>
      <c r="U12" s="66"/>
      <c r="V12" s="22"/>
      <c r="W12" s="26"/>
      <c r="X12" s="22"/>
      <c r="Z12" s="20"/>
      <c r="AB12" s="54"/>
      <c r="AC12" s="55"/>
      <c r="AD12" s="271"/>
    </row>
    <row r="13" spans="1:30" ht="23.25" customHeight="1" x14ac:dyDescent="0.25">
      <c r="A13" s="259" t="str">
        <f>IF(Antrag!A35="","",Antrag!A35)</f>
        <v/>
      </c>
      <c r="B13" s="259"/>
      <c r="C13" s="39">
        <f>Antrag!F35</f>
        <v>2024</v>
      </c>
      <c r="D13" s="260" t="str">
        <f>IF(OR(Antrag!H35="",Antrag!H35="Bitte Zentrum auswählen"),"",Antrag!H35)</f>
        <v/>
      </c>
      <c r="E13" s="261"/>
      <c r="F13" s="261"/>
      <c r="G13" s="261"/>
      <c r="H13" s="262"/>
      <c r="I13" s="93" t="str">
        <f>IF(Antrag!T35="","",Antrag!T35)</f>
        <v/>
      </c>
      <c r="J13" s="93" t="str">
        <f>IF(Antrag!U35="","",Antrag!U35)</f>
        <v/>
      </c>
      <c r="K13" s="93" t="str">
        <f t="shared" si="1"/>
        <v/>
      </c>
      <c r="L13" s="93" t="str">
        <f>IF('OP-Auflistung Rektum'!L13="","",'OP-Auflistung Rektum'!L13)</f>
        <v/>
      </c>
      <c r="N13" s="277"/>
      <c r="O13" s="277"/>
      <c r="P13" s="277"/>
      <c r="S13" s="48" cm="1">
        <f t="array" ref="S13">SUMPRODUCT(($W$24:$W$123=2024)*($N$24:$N$123="")*($X$24:$X$123="Ja")*($AD$24:$AD$123="Ja"))</f>
        <v>0</v>
      </c>
      <c r="T13" s="128" t="str">
        <f t="shared" si="0"/>
        <v/>
      </c>
      <c r="U13" s="66"/>
      <c r="V13" s="22"/>
      <c r="W13" s="26"/>
      <c r="X13" s="22"/>
      <c r="Z13" s="20"/>
      <c r="AB13" s="54"/>
      <c r="AC13" s="55"/>
      <c r="AD13" s="271"/>
    </row>
    <row r="14" spans="1:30" ht="23.25" customHeight="1" x14ac:dyDescent="0.25">
      <c r="A14" s="259" t="str">
        <f>IF(Antrag!A36="","",Antrag!A36)</f>
        <v/>
      </c>
      <c r="B14" s="259"/>
      <c r="C14" s="39">
        <f>Antrag!F36</f>
        <v>2023</v>
      </c>
      <c r="D14" s="260" t="str">
        <f>IF(OR(Antrag!H36="",Antrag!H36="Bitte Zentrum auswählen"),"",Antrag!H36)</f>
        <v/>
      </c>
      <c r="E14" s="261"/>
      <c r="F14" s="261"/>
      <c r="G14" s="261"/>
      <c r="H14" s="262"/>
      <c r="I14" s="93" t="str">
        <f>IF(Antrag!T36="","",Antrag!T36)</f>
        <v/>
      </c>
      <c r="J14" s="93" t="str">
        <f>IF(Antrag!U36="","",Antrag!U36)</f>
        <v/>
      </c>
      <c r="K14" s="93" t="str">
        <f t="shared" si="1"/>
        <v/>
      </c>
      <c r="L14" s="93" t="str">
        <f>IF('OP-Auflistung Rektum'!L14="","",'OP-Auflistung Rektum'!L14)</f>
        <v/>
      </c>
      <c r="N14" s="277"/>
      <c r="O14" s="277"/>
      <c r="P14" s="277"/>
      <c r="S14" s="48" cm="1">
        <f t="array" ref="S14">SUMPRODUCT(($W$24:$W$123=2023)*($N$24:$N$123="")*($X$24:$X$123="Ja")*($AD$24:$AD$123="Ja"))</f>
        <v>0</v>
      </c>
      <c r="T14" s="128" t="str">
        <f t="shared" si="0"/>
        <v/>
      </c>
      <c r="U14" s="66"/>
      <c r="V14" s="22"/>
      <c r="W14" s="26"/>
      <c r="X14" s="22"/>
      <c r="Z14" s="20"/>
      <c r="AB14" s="54"/>
      <c r="AC14" s="55"/>
      <c r="AD14" s="271"/>
    </row>
    <row r="15" spans="1:30" ht="23.25" customHeight="1" x14ac:dyDescent="0.25">
      <c r="A15" s="259" t="str">
        <f>IF(Antrag!A37="","",Antrag!A37)</f>
        <v/>
      </c>
      <c r="B15" s="259"/>
      <c r="C15" s="39">
        <f>Antrag!F37</f>
        <v>2022</v>
      </c>
      <c r="D15" s="260" t="str">
        <f>IF(OR(Antrag!H37="",Antrag!H37="Bitte Zentrum auswählen"),"",Antrag!H37)</f>
        <v/>
      </c>
      <c r="E15" s="261"/>
      <c r="F15" s="261"/>
      <c r="G15" s="261"/>
      <c r="H15" s="262"/>
      <c r="I15" s="93" t="str">
        <f>IF(Antrag!T37="","",Antrag!T37)</f>
        <v/>
      </c>
      <c r="J15" s="93" t="str">
        <f>IF(Antrag!U37="","",Antrag!U37)</f>
        <v/>
      </c>
      <c r="K15" s="93" t="str">
        <f t="shared" si="1"/>
        <v/>
      </c>
      <c r="L15" s="93" t="str">
        <f>IF('OP-Auflistung Rektum'!L15="","",'OP-Auflistung Rektum'!L15)</f>
        <v/>
      </c>
      <c r="N15" s="277"/>
      <c r="O15" s="277"/>
      <c r="P15" s="277"/>
      <c r="S15" s="48" cm="1">
        <f t="array" ref="S15">SUMPRODUCT(($W$24:$W$123=2022)*($N$24:$N$123="")*($X$24:$X$123="Ja")*($AD$24:$AD$123="Ja"))</f>
        <v>0</v>
      </c>
      <c r="T15" s="128" t="str">
        <f t="shared" si="0"/>
        <v/>
      </c>
      <c r="U15" s="66"/>
      <c r="V15" s="22"/>
      <c r="W15" s="26"/>
      <c r="X15" s="22"/>
      <c r="Z15" s="20"/>
      <c r="AB15" s="54"/>
      <c r="AC15" s="55"/>
      <c r="AD15" s="271"/>
    </row>
    <row r="16" spans="1:30" ht="23.25" customHeight="1" x14ac:dyDescent="0.25">
      <c r="A16" s="259" t="str">
        <f>IF(Antrag!A38="","",Antrag!A38)</f>
        <v/>
      </c>
      <c r="B16" s="259"/>
      <c r="C16" s="39">
        <f>Antrag!F38</f>
        <v>2021</v>
      </c>
      <c r="D16" s="260" t="str">
        <f>IF(OR(Antrag!H38="",Antrag!H38="Bitte Zentrum auswählen"),"",Antrag!H38)</f>
        <v/>
      </c>
      <c r="E16" s="261"/>
      <c r="F16" s="261"/>
      <c r="G16" s="261"/>
      <c r="H16" s="262"/>
      <c r="I16" s="93" t="str">
        <f>IF(Antrag!T38="","",Antrag!T38)</f>
        <v/>
      </c>
      <c r="J16" s="93" t="str">
        <f>IF(Antrag!U38="","",Antrag!U38)</f>
        <v/>
      </c>
      <c r="K16" s="93" t="str">
        <f t="shared" si="1"/>
        <v/>
      </c>
      <c r="L16" s="93" t="str">
        <f>IF('OP-Auflistung Rektum'!L16="","",'OP-Auflistung Rektum'!L16)</f>
        <v/>
      </c>
      <c r="N16" s="277"/>
      <c r="O16" s="277"/>
      <c r="P16" s="277"/>
      <c r="S16" s="48" cm="1">
        <f t="array" ref="S16">SUMPRODUCT(($W$24:$W$123=2021)*($N$24:$N$123="")*($X$24:$X$123="Ja")*($AD$24:$AD$123="Ja"))</f>
        <v>0</v>
      </c>
      <c r="T16" s="128" t="str">
        <f t="shared" si="0"/>
        <v/>
      </c>
      <c r="U16" s="22"/>
      <c r="V16" s="22"/>
      <c r="W16" s="26"/>
      <c r="X16" s="22"/>
      <c r="Z16" s="20"/>
      <c r="AB16" s="54"/>
      <c r="AC16" s="55"/>
      <c r="AD16" s="60"/>
    </row>
    <row r="17" spans="1:30" ht="6.75" customHeight="1" x14ac:dyDescent="0.25">
      <c r="A17" s="94"/>
      <c r="B17" s="94"/>
      <c r="C17" s="95"/>
      <c r="D17" s="96"/>
      <c r="E17" s="97"/>
      <c r="F17" s="94"/>
      <c r="G17" s="94"/>
      <c r="H17" s="95"/>
      <c r="I17" s="96"/>
      <c r="J17" s="95"/>
      <c r="K17" s="95"/>
      <c r="L17" s="132"/>
      <c r="M17" s="60"/>
      <c r="N17" s="60"/>
      <c r="S17" s="119" cm="1">
        <f t="array" ref="S17">SUMPRODUCT(($W$24:$W$123=2020)*($N$24:$N$123="")*($X$24:$X$123="Ja")*($AD$24:$AD$123="Ja"))</f>
        <v>0</v>
      </c>
      <c r="T17" s="129" t="str">
        <f t="shared" si="0"/>
        <v/>
      </c>
      <c r="AC17" s="46"/>
    </row>
    <row r="18" spans="1:30" ht="12" customHeight="1" x14ac:dyDescent="0.25">
      <c r="A18" s="94"/>
      <c r="B18" s="94"/>
      <c r="C18" s="95"/>
      <c r="D18" s="96"/>
      <c r="E18" s="97"/>
      <c r="F18" s="179" t="s">
        <v>218</v>
      </c>
      <c r="G18" s="179"/>
      <c r="H18" s="258"/>
      <c r="I18" s="93">
        <f ca="1">IF(Antrag!V40="","",Antrag!V40)</f>
        <v>0</v>
      </c>
      <c r="J18" s="93">
        <f ca="1">IF(Antrag!W40="","",Antrag!W40)</f>
        <v>0</v>
      </c>
      <c r="K18" s="96"/>
      <c r="L18" s="109"/>
      <c r="M18" s="60"/>
      <c r="N18" s="60"/>
    </row>
    <row r="19" spans="1:30" ht="12" customHeight="1" x14ac:dyDescent="0.25">
      <c r="A19" s="94"/>
      <c r="B19" s="94"/>
      <c r="C19" s="95"/>
      <c r="D19" s="96"/>
      <c r="E19" s="97"/>
      <c r="F19" s="179" t="s">
        <v>217</v>
      </c>
      <c r="G19" s="179"/>
      <c r="H19" s="258"/>
      <c r="I19" s="93">
        <f ca="1">IF(Antrag!V41="","",Antrag!V41)</f>
        <v>45</v>
      </c>
      <c r="J19" s="93">
        <f ca="1">IF(Antrag!W41="","",Antrag!W41)</f>
        <v>30</v>
      </c>
      <c r="K19" s="96"/>
      <c r="L19" s="109"/>
      <c r="M19" s="60"/>
      <c r="N19" s="60"/>
    </row>
    <row r="20" spans="1:30" ht="12" customHeight="1" x14ac:dyDescent="0.25">
      <c r="A20" s="94"/>
      <c r="B20" s="94"/>
      <c r="C20" s="95"/>
      <c r="D20" s="96"/>
      <c r="E20" s="97"/>
      <c r="F20" s="267" t="s">
        <v>493</v>
      </c>
      <c r="G20" s="267"/>
      <c r="H20" s="268"/>
      <c r="I20" s="265" t="str">
        <f ca="1">IF(Antrag!V42="","",Antrag!V42)</f>
        <v>Nein</v>
      </c>
      <c r="J20" s="265"/>
      <c r="K20" s="96"/>
      <c r="L20" s="109"/>
      <c r="M20" s="60"/>
      <c r="N20" s="60"/>
    </row>
    <row r="21" spans="1:30" ht="6.75" customHeight="1" thickBot="1" x14ac:dyDescent="0.3">
      <c r="A21" s="98"/>
      <c r="B21" s="98"/>
      <c r="C21" s="99"/>
      <c r="D21" s="100"/>
      <c r="E21" s="101"/>
      <c r="F21" s="110"/>
      <c r="G21" s="103"/>
      <c r="H21" s="104"/>
      <c r="I21" s="105"/>
      <c r="J21" s="105"/>
      <c r="K21" s="100"/>
      <c r="L21" s="111"/>
      <c r="M21" s="112"/>
      <c r="N21" s="112"/>
    </row>
    <row r="22" spans="1:30" ht="46.5" customHeight="1" thickTop="1" x14ac:dyDescent="0.25">
      <c r="A22" s="266" t="s">
        <v>874</v>
      </c>
      <c r="B22" s="266"/>
      <c r="C22" s="266"/>
      <c r="D22" s="266"/>
      <c r="E22" s="266"/>
      <c r="F22" s="266"/>
      <c r="G22" s="266"/>
      <c r="H22" s="266"/>
      <c r="I22" s="266"/>
      <c r="J22" s="266"/>
      <c r="K22" s="266"/>
      <c r="L22" s="266"/>
      <c r="M22" s="266"/>
      <c r="N22" s="266"/>
      <c r="AC22" s="72" t="s">
        <v>223</v>
      </c>
    </row>
    <row r="23" spans="1:30" ht="36" customHeight="1" x14ac:dyDescent="0.25">
      <c r="A23" s="73" t="s">
        <v>206</v>
      </c>
      <c r="B23" s="74" t="s">
        <v>496</v>
      </c>
      <c r="C23" s="74" t="s">
        <v>47</v>
      </c>
      <c r="D23" s="263" t="s">
        <v>230</v>
      </c>
      <c r="E23" s="269"/>
      <c r="F23" s="269"/>
      <c r="G23" s="269"/>
      <c r="H23" s="269"/>
      <c r="I23" s="269"/>
      <c r="J23" s="270"/>
      <c r="K23" s="263" t="s">
        <v>213</v>
      </c>
      <c r="L23" s="264"/>
      <c r="M23" s="76" t="s">
        <v>212</v>
      </c>
      <c r="N23" s="74" t="s">
        <v>58</v>
      </c>
      <c r="S23" s="72"/>
      <c r="T23" s="72" t="s">
        <v>203</v>
      </c>
      <c r="U23" s="72" t="s">
        <v>202</v>
      </c>
      <c r="V23" s="26"/>
      <c r="W23" s="75" t="s">
        <v>205</v>
      </c>
      <c r="X23" s="75" t="s">
        <v>222</v>
      </c>
      <c r="Y23" s="26"/>
      <c r="Z23" s="75" t="s">
        <v>215</v>
      </c>
      <c r="AA23" s="75" t="s">
        <v>216</v>
      </c>
      <c r="AB23" s="60"/>
      <c r="AC23" s="77">
        <f>SUM(AC24:AC123)</f>
        <v>0</v>
      </c>
      <c r="AD23" s="75" t="s">
        <v>225</v>
      </c>
    </row>
    <row r="24" spans="1:30" ht="24" customHeight="1" x14ac:dyDescent="0.25">
      <c r="A24" s="78">
        <v>1</v>
      </c>
      <c r="B24" s="117"/>
      <c r="C24" s="117"/>
      <c r="D24" s="252"/>
      <c r="E24" s="253"/>
      <c r="F24" s="253"/>
      <c r="G24" s="253"/>
      <c r="H24" s="253"/>
      <c r="I24" s="253"/>
      <c r="J24" s="254"/>
      <c r="K24" s="257"/>
      <c r="L24" s="256"/>
      <c r="M24" s="80" t="str">
        <f>IF(AA24="Duplikat","Bitte Plausibilität prüfen","")</f>
        <v/>
      </c>
      <c r="N24" s="81" t="str">
        <f>IF(T24="Zeile nicht bearbeitet","",IF(AND(T24="Zeile bearbeitet",U24="Leere Zellen"),"Zeile vollständig zu bearbeiten",IF(AND(T24="Zeile bearbeitet",U24="Keine leere Zellen"),"")))</f>
        <v/>
      </c>
      <c r="S24" s="78"/>
      <c r="T24" s="61" t="str">
        <f>IF(OR(B24&lt;&gt;"",C24&lt;&gt;"",D24&lt;&gt;"",K24&lt;&gt;""),"Zeile bearbeitet","Zeile nicht bearbeitet")</f>
        <v>Zeile nicht bearbeitet</v>
      </c>
      <c r="U24" s="62" t="str">
        <f t="shared" ref="U24:U55" si="2">IF(OR(B24="",C24="",D24="",K24=""),"Leere Zellen","Keine leere Zellen")</f>
        <v>Leere Zellen</v>
      </c>
      <c r="V24" s="63"/>
      <c r="W24" s="78" t="str">
        <f t="shared" ref="W24:W55" si="3">IF(B24="","",YEAR(B24))</f>
        <v/>
      </c>
      <c r="X24" s="78" t="str">
        <f t="shared" ref="X24:X55" si="4">IF(ISERROR(IF(INDEX($A$11:$C$16,MATCH(W24,$C$11:$C$16,0),1)="Erhebungsbogenverfahren","",INDEX($A$11:$C$16,MATCH(W24,$C$11:$C$16,0),1))),"",IF(OR(INDEX($A$11:$C$16,MATCH(W24,$C$11:$C$16,0),1)="Erhebungsbogenverfahren",INDEX($A$11:$C$16,MATCH(W24,$C$11:$C$16,0),1)=""),"","Ja"))</f>
        <v/>
      </c>
      <c r="Y24" s="63"/>
      <c r="Z24" s="39" t="str">
        <f t="shared" ref="Z24:Z55" si="5">IF(B24="","",IF(COUNTIF($B$24:$B$123,B24)&gt;1,"Duplikat","Unikat"))</f>
        <v/>
      </c>
      <c r="AA24" s="39" t="str">
        <f t="shared" ref="AA24:AA55" si="6">IF(C24="","",IF(COUNTIF($C$24:$C$123,C24)&gt;1,"Duplikat","Unikat"))</f>
        <v/>
      </c>
      <c r="AB24" s="64"/>
      <c r="AC24" s="39">
        <f>IF(AA24="Duplikat",1,0)</f>
        <v>0</v>
      </c>
      <c r="AD24" s="39" t="str">
        <f t="shared" ref="AD24:AD55" si="7">IF(AND(AC24=0,OR($N$11="",$N$11&lt;&gt;"")),"Ja",IF(AND(AC24=1,$N$11&lt;&gt;""),"Ja","Nein"))</f>
        <v>Ja</v>
      </c>
    </row>
    <row r="25" spans="1:30" ht="24" customHeight="1" x14ac:dyDescent="0.25">
      <c r="A25" s="78">
        <v>2</v>
      </c>
      <c r="B25" s="117"/>
      <c r="C25" s="117"/>
      <c r="D25" s="252"/>
      <c r="E25" s="253"/>
      <c r="F25" s="253"/>
      <c r="G25" s="253"/>
      <c r="H25" s="253"/>
      <c r="I25" s="253"/>
      <c r="J25" s="254"/>
      <c r="K25" s="257"/>
      <c r="L25" s="256"/>
      <c r="M25" s="80" t="str">
        <f>IF(AA25="Duplikat","Bitte Plausibilität prüfen","")</f>
        <v/>
      </c>
      <c r="N25" s="81" t="str">
        <f t="shared" ref="N25:N34" si="8">IF(T25="Zeile nicht bearbeitet","",IF(AND(T25="Zeile bearbeitet",U25="Leere Zellen"),"Zeile vollständig zu bearbeiten",IF(AND(T25="Zeile bearbeitet",U25="Keine leere Zellen"),"")))</f>
        <v/>
      </c>
      <c r="S25" s="78"/>
      <c r="T25" s="61" t="str">
        <f t="shared" ref="T25:T55" si="9">IF(OR(B25&lt;&gt;"",C25&lt;&gt;"",D25&lt;&gt;"",K25&lt;&gt;""),"Zeile bearbeitet","Zeile nicht bearbeitet")</f>
        <v>Zeile nicht bearbeitet</v>
      </c>
      <c r="U25" s="62" t="str">
        <f t="shared" si="2"/>
        <v>Leere Zellen</v>
      </c>
      <c r="V25" s="63"/>
      <c r="W25" s="78" t="str">
        <f t="shared" si="3"/>
        <v/>
      </c>
      <c r="X25" s="78" t="str">
        <f t="shared" si="4"/>
        <v/>
      </c>
      <c r="Y25" s="63"/>
      <c r="Z25" s="39" t="str">
        <f t="shared" si="5"/>
        <v/>
      </c>
      <c r="AA25" s="39" t="str">
        <f t="shared" si="6"/>
        <v/>
      </c>
      <c r="AB25" s="64"/>
      <c r="AC25" s="39">
        <f>IF(AA25="Duplikat",1,0)</f>
        <v>0</v>
      </c>
      <c r="AD25" s="39" t="str">
        <f t="shared" si="7"/>
        <v>Ja</v>
      </c>
    </row>
    <row r="26" spans="1:30" ht="24" customHeight="1" x14ac:dyDescent="0.25">
      <c r="A26" s="78">
        <v>3</v>
      </c>
      <c r="B26" s="117"/>
      <c r="C26" s="117"/>
      <c r="D26" s="252"/>
      <c r="E26" s="253"/>
      <c r="F26" s="253"/>
      <c r="G26" s="253"/>
      <c r="H26" s="253"/>
      <c r="I26" s="253"/>
      <c r="J26" s="254"/>
      <c r="K26" s="257"/>
      <c r="L26" s="256"/>
      <c r="M26" s="80" t="str">
        <f t="shared" ref="M26:M88" si="10">IF(AA26="Duplikat","Bitte Plausibilität prüfen","")</f>
        <v/>
      </c>
      <c r="N26" s="81" t="str">
        <f t="shared" si="8"/>
        <v/>
      </c>
      <c r="S26" s="78"/>
      <c r="T26" s="61" t="str">
        <f t="shared" si="9"/>
        <v>Zeile nicht bearbeitet</v>
      </c>
      <c r="U26" s="62" t="str">
        <f t="shared" si="2"/>
        <v>Leere Zellen</v>
      </c>
      <c r="V26" s="63"/>
      <c r="W26" s="78" t="str">
        <f t="shared" si="3"/>
        <v/>
      </c>
      <c r="X26" s="78" t="str">
        <f t="shared" si="4"/>
        <v/>
      </c>
      <c r="Y26" s="63"/>
      <c r="Z26" s="39" t="str">
        <f t="shared" si="5"/>
        <v/>
      </c>
      <c r="AA26" s="39" t="str">
        <f t="shared" si="6"/>
        <v/>
      </c>
      <c r="AB26" s="64"/>
      <c r="AC26" s="39">
        <f t="shared" ref="AC26:AC88" si="11">IF(AA26="Duplikat",1,0)</f>
        <v>0</v>
      </c>
      <c r="AD26" s="39" t="str">
        <f t="shared" si="7"/>
        <v>Ja</v>
      </c>
    </row>
    <row r="27" spans="1:30" ht="24" customHeight="1" x14ac:dyDescent="0.25">
      <c r="A27" s="78">
        <v>4</v>
      </c>
      <c r="B27" s="117"/>
      <c r="C27" s="117"/>
      <c r="D27" s="252"/>
      <c r="E27" s="253"/>
      <c r="F27" s="253"/>
      <c r="G27" s="253"/>
      <c r="H27" s="253"/>
      <c r="I27" s="253"/>
      <c r="J27" s="254"/>
      <c r="K27" s="257"/>
      <c r="L27" s="256"/>
      <c r="M27" s="80" t="str">
        <f t="shared" si="10"/>
        <v/>
      </c>
      <c r="N27" s="81" t="str">
        <f t="shared" si="8"/>
        <v/>
      </c>
      <c r="S27" s="78"/>
      <c r="T27" s="61" t="str">
        <f t="shared" si="9"/>
        <v>Zeile nicht bearbeitet</v>
      </c>
      <c r="U27" s="62" t="str">
        <f t="shared" si="2"/>
        <v>Leere Zellen</v>
      </c>
      <c r="V27" s="63"/>
      <c r="W27" s="78" t="str">
        <f t="shared" si="3"/>
        <v/>
      </c>
      <c r="X27" s="78" t="str">
        <f t="shared" si="4"/>
        <v/>
      </c>
      <c r="Y27" s="63"/>
      <c r="Z27" s="39" t="str">
        <f t="shared" si="5"/>
        <v/>
      </c>
      <c r="AA27" s="39" t="str">
        <f t="shared" si="6"/>
        <v/>
      </c>
      <c r="AB27" s="64"/>
      <c r="AC27" s="39">
        <f t="shared" si="11"/>
        <v>0</v>
      </c>
      <c r="AD27" s="39" t="str">
        <f t="shared" si="7"/>
        <v>Ja</v>
      </c>
    </row>
    <row r="28" spans="1:30" ht="24" customHeight="1" x14ac:dyDescent="0.25">
      <c r="A28" s="78">
        <v>5</v>
      </c>
      <c r="B28" s="117"/>
      <c r="C28" s="117"/>
      <c r="D28" s="252"/>
      <c r="E28" s="253"/>
      <c r="F28" s="253"/>
      <c r="G28" s="253"/>
      <c r="H28" s="253"/>
      <c r="I28" s="253"/>
      <c r="J28" s="254"/>
      <c r="K28" s="257"/>
      <c r="L28" s="256"/>
      <c r="M28" s="80" t="str">
        <f t="shared" si="10"/>
        <v/>
      </c>
      <c r="N28" s="81" t="str">
        <f t="shared" si="8"/>
        <v/>
      </c>
      <c r="S28" s="78"/>
      <c r="T28" s="61" t="str">
        <f t="shared" si="9"/>
        <v>Zeile nicht bearbeitet</v>
      </c>
      <c r="U28" s="62" t="str">
        <f t="shared" si="2"/>
        <v>Leere Zellen</v>
      </c>
      <c r="V28" s="63"/>
      <c r="W28" s="78" t="str">
        <f t="shared" si="3"/>
        <v/>
      </c>
      <c r="X28" s="78" t="str">
        <f t="shared" si="4"/>
        <v/>
      </c>
      <c r="Y28" s="63"/>
      <c r="Z28" s="39" t="str">
        <f t="shared" si="5"/>
        <v/>
      </c>
      <c r="AA28" s="39" t="str">
        <f t="shared" si="6"/>
        <v/>
      </c>
      <c r="AB28" s="64"/>
      <c r="AC28" s="39">
        <f t="shared" si="11"/>
        <v>0</v>
      </c>
      <c r="AD28" s="39" t="str">
        <f t="shared" si="7"/>
        <v>Ja</v>
      </c>
    </row>
    <row r="29" spans="1:30" ht="24" customHeight="1" x14ac:dyDescent="0.25">
      <c r="A29" s="78">
        <v>6</v>
      </c>
      <c r="B29" s="117"/>
      <c r="C29" s="117"/>
      <c r="D29" s="252"/>
      <c r="E29" s="253"/>
      <c r="F29" s="253"/>
      <c r="G29" s="253"/>
      <c r="H29" s="253"/>
      <c r="I29" s="253"/>
      <c r="J29" s="254"/>
      <c r="K29" s="257"/>
      <c r="L29" s="256"/>
      <c r="M29" s="80" t="str">
        <f t="shared" si="10"/>
        <v/>
      </c>
      <c r="N29" s="81" t="str">
        <f t="shared" si="8"/>
        <v/>
      </c>
      <c r="S29" s="78"/>
      <c r="T29" s="61" t="str">
        <f t="shared" si="9"/>
        <v>Zeile nicht bearbeitet</v>
      </c>
      <c r="U29" s="62" t="str">
        <f t="shared" si="2"/>
        <v>Leere Zellen</v>
      </c>
      <c r="V29" s="63"/>
      <c r="W29" s="78" t="str">
        <f t="shared" si="3"/>
        <v/>
      </c>
      <c r="X29" s="78" t="str">
        <f t="shared" si="4"/>
        <v/>
      </c>
      <c r="Y29" s="63"/>
      <c r="Z29" s="39" t="str">
        <f t="shared" si="5"/>
        <v/>
      </c>
      <c r="AA29" s="39" t="str">
        <f t="shared" si="6"/>
        <v/>
      </c>
      <c r="AB29" s="64"/>
      <c r="AC29" s="39">
        <f t="shared" si="11"/>
        <v>0</v>
      </c>
      <c r="AD29" s="39" t="str">
        <f t="shared" si="7"/>
        <v>Ja</v>
      </c>
    </row>
    <row r="30" spans="1:30" ht="24" customHeight="1" x14ac:dyDescent="0.25">
      <c r="A30" s="78">
        <v>7</v>
      </c>
      <c r="B30" s="117"/>
      <c r="C30" s="117"/>
      <c r="D30" s="252"/>
      <c r="E30" s="253"/>
      <c r="F30" s="253"/>
      <c r="G30" s="253"/>
      <c r="H30" s="253"/>
      <c r="I30" s="253"/>
      <c r="J30" s="254"/>
      <c r="K30" s="257"/>
      <c r="L30" s="256"/>
      <c r="M30" s="80" t="str">
        <f t="shared" si="10"/>
        <v/>
      </c>
      <c r="N30" s="81" t="str">
        <f t="shared" si="8"/>
        <v/>
      </c>
      <c r="S30" s="78"/>
      <c r="T30" s="61" t="str">
        <f t="shared" si="9"/>
        <v>Zeile nicht bearbeitet</v>
      </c>
      <c r="U30" s="62" t="str">
        <f t="shared" si="2"/>
        <v>Leere Zellen</v>
      </c>
      <c r="V30" s="63"/>
      <c r="W30" s="78" t="str">
        <f t="shared" si="3"/>
        <v/>
      </c>
      <c r="X30" s="78" t="str">
        <f t="shared" si="4"/>
        <v/>
      </c>
      <c r="Y30" s="63"/>
      <c r="Z30" s="39" t="str">
        <f t="shared" si="5"/>
        <v/>
      </c>
      <c r="AA30" s="39" t="str">
        <f t="shared" si="6"/>
        <v/>
      </c>
      <c r="AB30" s="64"/>
      <c r="AC30" s="39">
        <f t="shared" si="11"/>
        <v>0</v>
      </c>
      <c r="AD30" s="39" t="str">
        <f t="shared" si="7"/>
        <v>Ja</v>
      </c>
    </row>
    <row r="31" spans="1:30" ht="24" customHeight="1" x14ac:dyDescent="0.25">
      <c r="A31" s="78">
        <v>8</v>
      </c>
      <c r="B31" s="117"/>
      <c r="C31" s="117"/>
      <c r="D31" s="252"/>
      <c r="E31" s="253"/>
      <c r="F31" s="253"/>
      <c r="G31" s="253"/>
      <c r="H31" s="253"/>
      <c r="I31" s="253"/>
      <c r="J31" s="254"/>
      <c r="K31" s="257"/>
      <c r="L31" s="256"/>
      <c r="M31" s="80" t="str">
        <f t="shared" si="10"/>
        <v/>
      </c>
      <c r="N31" s="81" t="str">
        <f t="shared" si="8"/>
        <v/>
      </c>
      <c r="S31" s="78"/>
      <c r="T31" s="61" t="str">
        <f t="shared" si="9"/>
        <v>Zeile nicht bearbeitet</v>
      </c>
      <c r="U31" s="62" t="str">
        <f t="shared" si="2"/>
        <v>Leere Zellen</v>
      </c>
      <c r="V31" s="63"/>
      <c r="W31" s="78" t="str">
        <f t="shared" si="3"/>
        <v/>
      </c>
      <c r="X31" s="78" t="str">
        <f t="shared" si="4"/>
        <v/>
      </c>
      <c r="Y31" s="63"/>
      <c r="Z31" s="39" t="str">
        <f t="shared" si="5"/>
        <v/>
      </c>
      <c r="AA31" s="39" t="str">
        <f t="shared" si="6"/>
        <v/>
      </c>
      <c r="AB31" s="64"/>
      <c r="AC31" s="39">
        <f t="shared" si="11"/>
        <v>0</v>
      </c>
      <c r="AD31" s="39" t="str">
        <f t="shared" si="7"/>
        <v>Ja</v>
      </c>
    </row>
    <row r="32" spans="1:30" ht="24" customHeight="1" x14ac:dyDescent="0.25">
      <c r="A32" s="78">
        <v>9</v>
      </c>
      <c r="B32" s="117"/>
      <c r="C32" s="117"/>
      <c r="D32" s="252"/>
      <c r="E32" s="253"/>
      <c r="F32" s="253"/>
      <c r="G32" s="253"/>
      <c r="H32" s="253"/>
      <c r="I32" s="253"/>
      <c r="J32" s="254"/>
      <c r="K32" s="257"/>
      <c r="L32" s="256"/>
      <c r="M32" s="80" t="str">
        <f t="shared" si="10"/>
        <v/>
      </c>
      <c r="N32" s="81" t="str">
        <f t="shared" si="8"/>
        <v/>
      </c>
      <c r="S32" s="78"/>
      <c r="T32" s="61" t="str">
        <f t="shared" si="9"/>
        <v>Zeile nicht bearbeitet</v>
      </c>
      <c r="U32" s="62" t="str">
        <f t="shared" si="2"/>
        <v>Leere Zellen</v>
      </c>
      <c r="V32" s="63"/>
      <c r="W32" s="78" t="str">
        <f t="shared" si="3"/>
        <v/>
      </c>
      <c r="X32" s="78" t="str">
        <f t="shared" si="4"/>
        <v/>
      </c>
      <c r="Y32" s="63"/>
      <c r="Z32" s="39" t="str">
        <f t="shared" si="5"/>
        <v/>
      </c>
      <c r="AA32" s="39" t="str">
        <f t="shared" si="6"/>
        <v/>
      </c>
      <c r="AB32" s="64"/>
      <c r="AC32" s="39">
        <f t="shared" si="11"/>
        <v>0</v>
      </c>
      <c r="AD32" s="39" t="str">
        <f t="shared" si="7"/>
        <v>Ja</v>
      </c>
    </row>
    <row r="33" spans="1:30" ht="24" customHeight="1" x14ac:dyDescent="0.25">
      <c r="A33" s="78">
        <v>10</v>
      </c>
      <c r="B33" s="117"/>
      <c r="C33" s="117"/>
      <c r="D33" s="252"/>
      <c r="E33" s="253"/>
      <c r="F33" s="253"/>
      <c r="G33" s="253"/>
      <c r="H33" s="253"/>
      <c r="I33" s="253"/>
      <c r="J33" s="254"/>
      <c r="K33" s="257"/>
      <c r="L33" s="256"/>
      <c r="M33" s="80" t="str">
        <f t="shared" si="10"/>
        <v/>
      </c>
      <c r="N33" s="81" t="str">
        <f t="shared" si="8"/>
        <v/>
      </c>
      <c r="S33" s="78"/>
      <c r="T33" s="61" t="str">
        <f t="shared" si="9"/>
        <v>Zeile nicht bearbeitet</v>
      </c>
      <c r="U33" s="62" t="str">
        <f t="shared" si="2"/>
        <v>Leere Zellen</v>
      </c>
      <c r="V33" s="63"/>
      <c r="W33" s="78" t="str">
        <f t="shared" si="3"/>
        <v/>
      </c>
      <c r="X33" s="78" t="str">
        <f t="shared" si="4"/>
        <v/>
      </c>
      <c r="Y33" s="63"/>
      <c r="Z33" s="39" t="str">
        <f t="shared" si="5"/>
        <v/>
      </c>
      <c r="AA33" s="39" t="str">
        <f t="shared" si="6"/>
        <v/>
      </c>
      <c r="AB33" s="64"/>
      <c r="AC33" s="39">
        <f t="shared" si="11"/>
        <v>0</v>
      </c>
      <c r="AD33" s="39" t="str">
        <f t="shared" si="7"/>
        <v>Ja</v>
      </c>
    </row>
    <row r="34" spans="1:30" ht="24" customHeight="1" x14ac:dyDescent="0.25">
      <c r="A34" s="78">
        <v>11</v>
      </c>
      <c r="B34" s="117"/>
      <c r="C34" s="117"/>
      <c r="D34" s="252"/>
      <c r="E34" s="253"/>
      <c r="F34" s="253"/>
      <c r="G34" s="253"/>
      <c r="H34" s="253"/>
      <c r="I34" s="253"/>
      <c r="J34" s="254"/>
      <c r="K34" s="257"/>
      <c r="L34" s="256"/>
      <c r="M34" s="80" t="str">
        <f t="shared" si="10"/>
        <v/>
      </c>
      <c r="N34" s="81" t="str">
        <f t="shared" si="8"/>
        <v/>
      </c>
      <c r="S34" s="78"/>
      <c r="T34" s="61" t="str">
        <f t="shared" si="9"/>
        <v>Zeile nicht bearbeitet</v>
      </c>
      <c r="U34" s="62" t="str">
        <f t="shared" si="2"/>
        <v>Leere Zellen</v>
      </c>
      <c r="V34" s="63"/>
      <c r="W34" s="78" t="str">
        <f t="shared" si="3"/>
        <v/>
      </c>
      <c r="X34" s="78" t="str">
        <f t="shared" si="4"/>
        <v/>
      </c>
      <c r="Y34" s="63"/>
      <c r="Z34" s="39" t="str">
        <f t="shared" si="5"/>
        <v/>
      </c>
      <c r="AA34" s="39" t="str">
        <f t="shared" si="6"/>
        <v/>
      </c>
      <c r="AB34" s="64"/>
      <c r="AC34" s="39">
        <f t="shared" si="11"/>
        <v>0</v>
      </c>
      <c r="AD34" s="39" t="str">
        <f t="shared" si="7"/>
        <v>Ja</v>
      </c>
    </row>
    <row r="35" spans="1:30" ht="24" customHeight="1" x14ac:dyDescent="0.25">
      <c r="A35" s="78">
        <v>12</v>
      </c>
      <c r="B35" s="117"/>
      <c r="C35" s="117"/>
      <c r="D35" s="252"/>
      <c r="E35" s="253"/>
      <c r="F35" s="253"/>
      <c r="G35" s="253"/>
      <c r="H35" s="253"/>
      <c r="I35" s="253"/>
      <c r="J35" s="254"/>
      <c r="K35" s="257"/>
      <c r="L35" s="256"/>
      <c r="M35" s="80" t="str">
        <f t="shared" si="10"/>
        <v/>
      </c>
      <c r="N35" s="81" t="str">
        <f t="shared" ref="N35:N98" si="12">IF(T35="Zeile nicht bearbeitet","",IF(AND(T35="Zeile bearbeitet",U35="Leere Zellen"),"Zeile vollständig zu bearbeiten",IF(AND(T35="Zeile bearbeitet",U35="Keine leere Zellen"),"")))</f>
        <v/>
      </c>
      <c r="S35" s="78"/>
      <c r="T35" s="61" t="str">
        <f t="shared" si="9"/>
        <v>Zeile nicht bearbeitet</v>
      </c>
      <c r="U35" s="62" t="str">
        <f t="shared" si="2"/>
        <v>Leere Zellen</v>
      </c>
      <c r="V35" s="63"/>
      <c r="W35" s="78" t="str">
        <f t="shared" si="3"/>
        <v/>
      </c>
      <c r="X35" s="78" t="str">
        <f t="shared" si="4"/>
        <v/>
      </c>
      <c r="Y35" s="63"/>
      <c r="Z35" s="39" t="str">
        <f t="shared" si="5"/>
        <v/>
      </c>
      <c r="AA35" s="39" t="str">
        <f t="shared" si="6"/>
        <v/>
      </c>
      <c r="AB35" s="64"/>
      <c r="AC35" s="39">
        <f t="shared" si="11"/>
        <v>0</v>
      </c>
      <c r="AD35" s="39" t="str">
        <f t="shared" si="7"/>
        <v>Ja</v>
      </c>
    </row>
    <row r="36" spans="1:30" ht="24" customHeight="1" x14ac:dyDescent="0.25">
      <c r="A36" s="78">
        <v>13</v>
      </c>
      <c r="B36" s="117"/>
      <c r="C36" s="117"/>
      <c r="D36" s="252"/>
      <c r="E36" s="253"/>
      <c r="F36" s="253"/>
      <c r="G36" s="253"/>
      <c r="H36" s="253"/>
      <c r="I36" s="253"/>
      <c r="J36" s="254"/>
      <c r="K36" s="257"/>
      <c r="L36" s="256"/>
      <c r="M36" s="80" t="str">
        <f t="shared" si="10"/>
        <v/>
      </c>
      <c r="N36" s="81" t="str">
        <f t="shared" si="12"/>
        <v/>
      </c>
      <c r="S36" s="78"/>
      <c r="T36" s="61" t="str">
        <f t="shared" si="9"/>
        <v>Zeile nicht bearbeitet</v>
      </c>
      <c r="U36" s="62" t="str">
        <f t="shared" si="2"/>
        <v>Leere Zellen</v>
      </c>
      <c r="V36" s="63"/>
      <c r="W36" s="78" t="str">
        <f t="shared" si="3"/>
        <v/>
      </c>
      <c r="X36" s="78" t="str">
        <f t="shared" si="4"/>
        <v/>
      </c>
      <c r="Y36" s="63"/>
      <c r="Z36" s="39" t="str">
        <f t="shared" si="5"/>
        <v/>
      </c>
      <c r="AA36" s="39" t="str">
        <f t="shared" si="6"/>
        <v/>
      </c>
      <c r="AB36" s="64"/>
      <c r="AC36" s="39">
        <f t="shared" si="11"/>
        <v>0</v>
      </c>
      <c r="AD36" s="39" t="str">
        <f t="shared" si="7"/>
        <v>Ja</v>
      </c>
    </row>
    <row r="37" spans="1:30" ht="24" customHeight="1" x14ac:dyDescent="0.25">
      <c r="A37" s="78">
        <v>14</v>
      </c>
      <c r="B37" s="117"/>
      <c r="C37" s="117"/>
      <c r="D37" s="252"/>
      <c r="E37" s="253"/>
      <c r="F37" s="253"/>
      <c r="G37" s="253"/>
      <c r="H37" s="253"/>
      <c r="I37" s="253"/>
      <c r="J37" s="254"/>
      <c r="K37" s="257"/>
      <c r="L37" s="256"/>
      <c r="M37" s="80" t="str">
        <f t="shared" si="10"/>
        <v/>
      </c>
      <c r="N37" s="81" t="str">
        <f t="shared" si="12"/>
        <v/>
      </c>
      <c r="S37" s="78"/>
      <c r="T37" s="61" t="str">
        <f t="shared" si="9"/>
        <v>Zeile nicht bearbeitet</v>
      </c>
      <c r="U37" s="62" t="str">
        <f t="shared" si="2"/>
        <v>Leere Zellen</v>
      </c>
      <c r="V37" s="63"/>
      <c r="W37" s="78" t="str">
        <f t="shared" si="3"/>
        <v/>
      </c>
      <c r="X37" s="78" t="str">
        <f t="shared" si="4"/>
        <v/>
      </c>
      <c r="Y37" s="63"/>
      <c r="Z37" s="39" t="str">
        <f t="shared" si="5"/>
        <v/>
      </c>
      <c r="AA37" s="39" t="str">
        <f t="shared" si="6"/>
        <v/>
      </c>
      <c r="AB37" s="64"/>
      <c r="AC37" s="39">
        <f t="shared" si="11"/>
        <v>0</v>
      </c>
      <c r="AD37" s="39" t="str">
        <f t="shared" si="7"/>
        <v>Ja</v>
      </c>
    </row>
    <row r="38" spans="1:30" ht="24" customHeight="1" x14ac:dyDescent="0.25">
      <c r="A38" s="78">
        <v>15</v>
      </c>
      <c r="B38" s="117"/>
      <c r="C38" s="117"/>
      <c r="D38" s="252"/>
      <c r="E38" s="253"/>
      <c r="F38" s="253"/>
      <c r="G38" s="253"/>
      <c r="H38" s="253"/>
      <c r="I38" s="253"/>
      <c r="J38" s="254"/>
      <c r="K38" s="257"/>
      <c r="L38" s="256"/>
      <c r="M38" s="80" t="str">
        <f t="shared" si="10"/>
        <v/>
      </c>
      <c r="N38" s="81" t="str">
        <f t="shared" si="12"/>
        <v/>
      </c>
      <c r="S38" s="78"/>
      <c r="T38" s="61" t="str">
        <f t="shared" si="9"/>
        <v>Zeile nicht bearbeitet</v>
      </c>
      <c r="U38" s="62" t="str">
        <f t="shared" si="2"/>
        <v>Leere Zellen</v>
      </c>
      <c r="V38" s="63"/>
      <c r="W38" s="78" t="str">
        <f t="shared" si="3"/>
        <v/>
      </c>
      <c r="X38" s="78" t="str">
        <f t="shared" si="4"/>
        <v/>
      </c>
      <c r="Y38" s="63"/>
      <c r="Z38" s="39" t="str">
        <f t="shared" si="5"/>
        <v/>
      </c>
      <c r="AA38" s="39" t="str">
        <f t="shared" si="6"/>
        <v/>
      </c>
      <c r="AB38" s="64"/>
      <c r="AC38" s="39">
        <f t="shared" si="11"/>
        <v>0</v>
      </c>
      <c r="AD38" s="39" t="str">
        <f t="shared" si="7"/>
        <v>Ja</v>
      </c>
    </row>
    <row r="39" spans="1:30" ht="24" customHeight="1" x14ac:dyDescent="0.25">
      <c r="A39" s="78">
        <v>16</v>
      </c>
      <c r="B39" s="117"/>
      <c r="C39" s="117"/>
      <c r="D39" s="252"/>
      <c r="E39" s="253"/>
      <c r="F39" s="253"/>
      <c r="G39" s="253"/>
      <c r="H39" s="253"/>
      <c r="I39" s="253"/>
      <c r="J39" s="254"/>
      <c r="K39" s="257"/>
      <c r="L39" s="256"/>
      <c r="M39" s="80" t="str">
        <f t="shared" si="10"/>
        <v/>
      </c>
      <c r="N39" s="81" t="str">
        <f t="shared" si="12"/>
        <v/>
      </c>
      <c r="S39" s="78"/>
      <c r="T39" s="61" t="str">
        <f t="shared" si="9"/>
        <v>Zeile nicht bearbeitet</v>
      </c>
      <c r="U39" s="62" t="str">
        <f t="shared" si="2"/>
        <v>Leere Zellen</v>
      </c>
      <c r="V39" s="63"/>
      <c r="W39" s="78" t="str">
        <f t="shared" si="3"/>
        <v/>
      </c>
      <c r="X39" s="78" t="str">
        <f t="shared" si="4"/>
        <v/>
      </c>
      <c r="Y39" s="63"/>
      <c r="Z39" s="39" t="str">
        <f t="shared" si="5"/>
        <v/>
      </c>
      <c r="AA39" s="39" t="str">
        <f t="shared" si="6"/>
        <v/>
      </c>
      <c r="AB39" s="64"/>
      <c r="AC39" s="39">
        <f t="shared" si="11"/>
        <v>0</v>
      </c>
      <c r="AD39" s="39" t="str">
        <f t="shared" si="7"/>
        <v>Ja</v>
      </c>
    </row>
    <row r="40" spans="1:30" ht="24" customHeight="1" x14ac:dyDescent="0.25">
      <c r="A40" s="78">
        <v>17</v>
      </c>
      <c r="B40" s="117"/>
      <c r="C40" s="117"/>
      <c r="D40" s="252"/>
      <c r="E40" s="253"/>
      <c r="F40" s="253"/>
      <c r="G40" s="253"/>
      <c r="H40" s="253"/>
      <c r="I40" s="253"/>
      <c r="J40" s="254"/>
      <c r="K40" s="257"/>
      <c r="L40" s="256"/>
      <c r="M40" s="80" t="str">
        <f t="shared" si="10"/>
        <v/>
      </c>
      <c r="N40" s="81" t="str">
        <f t="shared" si="12"/>
        <v/>
      </c>
      <c r="S40" s="78"/>
      <c r="T40" s="61" t="str">
        <f t="shared" si="9"/>
        <v>Zeile nicht bearbeitet</v>
      </c>
      <c r="U40" s="62" t="str">
        <f t="shared" si="2"/>
        <v>Leere Zellen</v>
      </c>
      <c r="V40" s="63"/>
      <c r="W40" s="78" t="str">
        <f t="shared" si="3"/>
        <v/>
      </c>
      <c r="X40" s="78" t="str">
        <f t="shared" si="4"/>
        <v/>
      </c>
      <c r="Y40" s="63"/>
      <c r="Z40" s="39" t="str">
        <f t="shared" si="5"/>
        <v/>
      </c>
      <c r="AA40" s="39" t="str">
        <f t="shared" si="6"/>
        <v/>
      </c>
      <c r="AB40" s="64"/>
      <c r="AC40" s="39">
        <f t="shared" si="11"/>
        <v>0</v>
      </c>
      <c r="AD40" s="39" t="str">
        <f t="shared" si="7"/>
        <v>Ja</v>
      </c>
    </row>
    <row r="41" spans="1:30" ht="24" customHeight="1" x14ac:dyDescent="0.25">
      <c r="A41" s="78">
        <v>18</v>
      </c>
      <c r="B41" s="117"/>
      <c r="C41" s="117"/>
      <c r="D41" s="252"/>
      <c r="E41" s="253"/>
      <c r="F41" s="253"/>
      <c r="G41" s="253"/>
      <c r="H41" s="253"/>
      <c r="I41" s="253"/>
      <c r="J41" s="254"/>
      <c r="K41" s="257"/>
      <c r="L41" s="256"/>
      <c r="M41" s="80" t="str">
        <f t="shared" si="10"/>
        <v/>
      </c>
      <c r="N41" s="81" t="str">
        <f t="shared" si="12"/>
        <v/>
      </c>
      <c r="S41" s="78"/>
      <c r="T41" s="61" t="str">
        <f t="shared" si="9"/>
        <v>Zeile nicht bearbeitet</v>
      </c>
      <c r="U41" s="62" t="str">
        <f t="shared" si="2"/>
        <v>Leere Zellen</v>
      </c>
      <c r="V41" s="63"/>
      <c r="W41" s="78" t="str">
        <f t="shared" si="3"/>
        <v/>
      </c>
      <c r="X41" s="78" t="str">
        <f t="shared" si="4"/>
        <v/>
      </c>
      <c r="Y41" s="63"/>
      <c r="Z41" s="39" t="str">
        <f t="shared" si="5"/>
        <v/>
      </c>
      <c r="AA41" s="39" t="str">
        <f t="shared" si="6"/>
        <v/>
      </c>
      <c r="AB41" s="64"/>
      <c r="AC41" s="39">
        <f t="shared" si="11"/>
        <v>0</v>
      </c>
      <c r="AD41" s="39" t="str">
        <f t="shared" si="7"/>
        <v>Ja</v>
      </c>
    </row>
    <row r="42" spans="1:30" ht="24" customHeight="1" x14ac:dyDescent="0.25">
      <c r="A42" s="78">
        <v>19</v>
      </c>
      <c r="B42" s="117"/>
      <c r="C42" s="117"/>
      <c r="D42" s="252"/>
      <c r="E42" s="253"/>
      <c r="F42" s="253"/>
      <c r="G42" s="253"/>
      <c r="H42" s="253"/>
      <c r="I42" s="253"/>
      <c r="J42" s="254"/>
      <c r="K42" s="257"/>
      <c r="L42" s="256"/>
      <c r="M42" s="80" t="str">
        <f t="shared" si="10"/>
        <v/>
      </c>
      <c r="N42" s="81" t="str">
        <f t="shared" si="12"/>
        <v/>
      </c>
      <c r="S42" s="78"/>
      <c r="T42" s="61" t="str">
        <f t="shared" si="9"/>
        <v>Zeile nicht bearbeitet</v>
      </c>
      <c r="U42" s="62" t="str">
        <f t="shared" si="2"/>
        <v>Leere Zellen</v>
      </c>
      <c r="V42" s="63"/>
      <c r="W42" s="78" t="str">
        <f t="shared" si="3"/>
        <v/>
      </c>
      <c r="X42" s="78" t="str">
        <f t="shared" si="4"/>
        <v/>
      </c>
      <c r="Y42" s="63"/>
      <c r="Z42" s="39" t="str">
        <f t="shared" si="5"/>
        <v/>
      </c>
      <c r="AA42" s="39" t="str">
        <f t="shared" si="6"/>
        <v/>
      </c>
      <c r="AB42" s="64"/>
      <c r="AC42" s="39">
        <f t="shared" si="11"/>
        <v>0</v>
      </c>
      <c r="AD42" s="39" t="str">
        <f t="shared" si="7"/>
        <v>Ja</v>
      </c>
    </row>
    <row r="43" spans="1:30" ht="24" customHeight="1" x14ac:dyDescent="0.25">
      <c r="A43" s="78">
        <v>20</v>
      </c>
      <c r="B43" s="117"/>
      <c r="C43" s="117"/>
      <c r="D43" s="252"/>
      <c r="E43" s="253"/>
      <c r="F43" s="253"/>
      <c r="G43" s="253"/>
      <c r="H43" s="253"/>
      <c r="I43" s="253"/>
      <c r="J43" s="254"/>
      <c r="K43" s="257"/>
      <c r="L43" s="256"/>
      <c r="M43" s="80" t="str">
        <f t="shared" si="10"/>
        <v/>
      </c>
      <c r="N43" s="81" t="str">
        <f t="shared" si="12"/>
        <v/>
      </c>
      <c r="S43" s="78"/>
      <c r="T43" s="61" t="str">
        <f t="shared" si="9"/>
        <v>Zeile nicht bearbeitet</v>
      </c>
      <c r="U43" s="62" t="str">
        <f t="shared" si="2"/>
        <v>Leere Zellen</v>
      </c>
      <c r="V43" s="63"/>
      <c r="W43" s="78" t="str">
        <f t="shared" si="3"/>
        <v/>
      </c>
      <c r="X43" s="78" t="str">
        <f t="shared" si="4"/>
        <v/>
      </c>
      <c r="Y43" s="63"/>
      <c r="Z43" s="39" t="str">
        <f t="shared" si="5"/>
        <v/>
      </c>
      <c r="AA43" s="39" t="str">
        <f t="shared" si="6"/>
        <v/>
      </c>
      <c r="AB43" s="64"/>
      <c r="AC43" s="39">
        <f t="shared" si="11"/>
        <v>0</v>
      </c>
      <c r="AD43" s="39" t="str">
        <f t="shared" si="7"/>
        <v>Ja</v>
      </c>
    </row>
    <row r="44" spans="1:30" ht="24" customHeight="1" x14ac:dyDescent="0.25">
      <c r="A44" s="78">
        <v>21</v>
      </c>
      <c r="B44" s="117"/>
      <c r="C44" s="117"/>
      <c r="D44" s="252"/>
      <c r="E44" s="253"/>
      <c r="F44" s="253"/>
      <c r="G44" s="253"/>
      <c r="H44" s="253"/>
      <c r="I44" s="253"/>
      <c r="J44" s="254"/>
      <c r="K44" s="257"/>
      <c r="L44" s="256"/>
      <c r="M44" s="80" t="str">
        <f t="shared" si="10"/>
        <v/>
      </c>
      <c r="N44" s="81" t="str">
        <f t="shared" si="12"/>
        <v/>
      </c>
      <c r="S44" s="78"/>
      <c r="T44" s="61" t="str">
        <f t="shared" si="9"/>
        <v>Zeile nicht bearbeitet</v>
      </c>
      <c r="U44" s="62" t="str">
        <f t="shared" si="2"/>
        <v>Leere Zellen</v>
      </c>
      <c r="V44" s="63"/>
      <c r="W44" s="78" t="str">
        <f t="shared" si="3"/>
        <v/>
      </c>
      <c r="X44" s="78" t="str">
        <f t="shared" si="4"/>
        <v/>
      </c>
      <c r="Y44" s="63"/>
      <c r="Z44" s="39" t="str">
        <f t="shared" si="5"/>
        <v/>
      </c>
      <c r="AA44" s="39" t="str">
        <f t="shared" si="6"/>
        <v/>
      </c>
      <c r="AB44" s="64"/>
      <c r="AC44" s="39">
        <f t="shared" si="11"/>
        <v>0</v>
      </c>
      <c r="AD44" s="39" t="str">
        <f t="shared" si="7"/>
        <v>Ja</v>
      </c>
    </row>
    <row r="45" spans="1:30" ht="24" customHeight="1" x14ac:dyDescent="0.25">
      <c r="A45" s="78">
        <v>22</v>
      </c>
      <c r="B45" s="117"/>
      <c r="C45" s="117"/>
      <c r="D45" s="252"/>
      <c r="E45" s="253"/>
      <c r="F45" s="253"/>
      <c r="G45" s="253"/>
      <c r="H45" s="253"/>
      <c r="I45" s="253"/>
      <c r="J45" s="254"/>
      <c r="K45" s="257"/>
      <c r="L45" s="256"/>
      <c r="M45" s="80" t="str">
        <f t="shared" si="10"/>
        <v/>
      </c>
      <c r="N45" s="81" t="str">
        <f t="shared" si="12"/>
        <v/>
      </c>
      <c r="S45" s="78"/>
      <c r="T45" s="61" t="str">
        <f t="shared" si="9"/>
        <v>Zeile nicht bearbeitet</v>
      </c>
      <c r="U45" s="62" t="str">
        <f t="shared" si="2"/>
        <v>Leere Zellen</v>
      </c>
      <c r="V45" s="63"/>
      <c r="W45" s="78" t="str">
        <f t="shared" si="3"/>
        <v/>
      </c>
      <c r="X45" s="78" t="str">
        <f t="shared" si="4"/>
        <v/>
      </c>
      <c r="Y45" s="63"/>
      <c r="Z45" s="39" t="str">
        <f t="shared" si="5"/>
        <v/>
      </c>
      <c r="AA45" s="39" t="str">
        <f t="shared" si="6"/>
        <v/>
      </c>
      <c r="AB45" s="64"/>
      <c r="AC45" s="39">
        <f t="shared" si="11"/>
        <v>0</v>
      </c>
      <c r="AD45" s="39" t="str">
        <f t="shared" si="7"/>
        <v>Ja</v>
      </c>
    </row>
    <row r="46" spans="1:30" ht="24" customHeight="1" x14ac:dyDescent="0.25">
      <c r="A46" s="78">
        <v>23</v>
      </c>
      <c r="B46" s="117"/>
      <c r="C46" s="117"/>
      <c r="D46" s="252"/>
      <c r="E46" s="253"/>
      <c r="F46" s="253"/>
      <c r="G46" s="253"/>
      <c r="H46" s="253"/>
      <c r="I46" s="253"/>
      <c r="J46" s="254"/>
      <c r="K46" s="257"/>
      <c r="L46" s="256"/>
      <c r="M46" s="80" t="str">
        <f t="shared" si="10"/>
        <v/>
      </c>
      <c r="N46" s="81" t="str">
        <f t="shared" si="12"/>
        <v/>
      </c>
      <c r="S46" s="78"/>
      <c r="T46" s="61" t="str">
        <f t="shared" si="9"/>
        <v>Zeile nicht bearbeitet</v>
      </c>
      <c r="U46" s="62" t="str">
        <f t="shared" si="2"/>
        <v>Leere Zellen</v>
      </c>
      <c r="V46" s="63"/>
      <c r="W46" s="78" t="str">
        <f t="shared" si="3"/>
        <v/>
      </c>
      <c r="X46" s="78" t="str">
        <f t="shared" si="4"/>
        <v/>
      </c>
      <c r="Y46" s="63"/>
      <c r="Z46" s="39" t="str">
        <f t="shared" si="5"/>
        <v/>
      </c>
      <c r="AA46" s="39" t="str">
        <f t="shared" si="6"/>
        <v/>
      </c>
      <c r="AB46" s="64"/>
      <c r="AC46" s="39">
        <f t="shared" si="11"/>
        <v>0</v>
      </c>
      <c r="AD46" s="39" t="str">
        <f t="shared" si="7"/>
        <v>Ja</v>
      </c>
    </row>
    <row r="47" spans="1:30" ht="24" customHeight="1" x14ac:dyDescent="0.25">
      <c r="A47" s="78">
        <v>24</v>
      </c>
      <c r="B47" s="117"/>
      <c r="C47" s="117"/>
      <c r="D47" s="252"/>
      <c r="E47" s="253"/>
      <c r="F47" s="253"/>
      <c r="G47" s="253"/>
      <c r="H47" s="253"/>
      <c r="I47" s="253"/>
      <c r="J47" s="254"/>
      <c r="K47" s="257"/>
      <c r="L47" s="256"/>
      <c r="M47" s="80" t="str">
        <f t="shared" si="10"/>
        <v/>
      </c>
      <c r="N47" s="81" t="str">
        <f t="shared" si="12"/>
        <v/>
      </c>
      <c r="S47" s="78"/>
      <c r="T47" s="61" t="str">
        <f t="shared" si="9"/>
        <v>Zeile nicht bearbeitet</v>
      </c>
      <c r="U47" s="62" t="str">
        <f t="shared" si="2"/>
        <v>Leere Zellen</v>
      </c>
      <c r="V47" s="63"/>
      <c r="W47" s="78" t="str">
        <f t="shared" si="3"/>
        <v/>
      </c>
      <c r="X47" s="78" t="str">
        <f t="shared" si="4"/>
        <v/>
      </c>
      <c r="Y47" s="63"/>
      <c r="Z47" s="39" t="str">
        <f t="shared" si="5"/>
        <v/>
      </c>
      <c r="AA47" s="39" t="str">
        <f t="shared" si="6"/>
        <v/>
      </c>
      <c r="AB47" s="64"/>
      <c r="AC47" s="39">
        <f t="shared" si="11"/>
        <v>0</v>
      </c>
      <c r="AD47" s="39" t="str">
        <f t="shared" si="7"/>
        <v>Ja</v>
      </c>
    </row>
    <row r="48" spans="1:30" ht="24" customHeight="1" x14ac:dyDescent="0.25">
      <c r="A48" s="78">
        <v>25</v>
      </c>
      <c r="B48" s="117"/>
      <c r="C48" s="117"/>
      <c r="D48" s="252"/>
      <c r="E48" s="253"/>
      <c r="F48" s="253"/>
      <c r="G48" s="253"/>
      <c r="H48" s="253"/>
      <c r="I48" s="253"/>
      <c r="J48" s="254"/>
      <c r="K48" s="257"/>
      <c r="L48" s="256"/>
      <c r="M48" s="80" t="str">
        <f t="shared" si="10"/>
        <v/>
      </c>
      <c r="N48" s="81" t="str">
        <f t="shared" si="12"/>
        <v/>
      </c>
      <c r="S48" s="78"/>
      <c r="T48" s="61" t="str">
        <f t="shared" si="9"/>
        <v>Zeile nicht bearbeitet</v>
      </c>
      <c r="U48" s="62" t="str">
        <f t="shared" si="2"/>
        <v>Leere Zellen</v>
      </c>
      <c r="V48" s="63"/>
      <c r="W48" s="78" t="str">
        <f t="shared" si="3"/>
        <v/>
      </c>
      <c r="X48" s="78" t="str">
        <f t="shared" si="4"/>
        <v/>
      </c>
      <c r="Y48" s="63"/>
      <c r="Z48" s="39" t="str">
        <f t="shared" si="5"/>
        <v/>
      </c>
      <c r="AA48" s="39" t="str">
        <f t="shared" si="6"/>
        <v/>
      </c>
      <c r="AB48" s="64"/>
      <c r="AC48" s="39">
        <f t="shared" si="11"/>
        <v>0</v>
      </c>
      <c r="AD48" s="39" t="str">
        <f t="shared" si="7"/>
        <v>Ja</v>
      </c>
    </row>
    <row r="49" spans="1:30" ht="24" customHeight="1" x14ac:dyDescent="0.25">
      <c r="A49" s="78">
        <v>26</v>
      </c>
      <c r="B49" s="117"/>
      <c r="C49" s="117"/>
      <c r="D49" s="252"/>
      <c r="E49" s="253"/>
      <c r="F49" s="253"/>
      <c r="G49" s="253"/>
      <c r="H49" s="253"/>
      <c r="I49" s="253"/>
      <c r="J49" s="254"/>
      <c r="K49" s="257"/>
      <c r="L49" s="256"/>
      <c r="M49" s="80" t="str">
        <f t="shared" si="10"/>
        <v/>
      </c>
      <c r="N49" s="81" t="str">
        <f t="shared" si="12"/>
        <v/>
      </c>
      <c r="S49" s="78"/>
      <c r="T49" s="61" t="str">
        <f t="shared" si="9"/>
        <v>Zeile nicht bearbeitet</v>
      </c>
      <c r="U49" s="62" t="str">
        <f t="shared" si="2"/>
        <v>Leere Zellen</v>
      </c>
      <c r="V49" s="63"/>
      <c r="W49" s="78" t="str">
        <f t="shared" si="3"/>
        <v/>
      </c>
      <c r="X49" s="78" t="str">
        <f t="shared" si="4"/>
        <v/>
      </c>
      <c r="Y49" s="63"/>
      <c r="Z49" s="39" t="str">
        <f t="shared" si="5"/>
        <v/>
      </c>
      <c r="AA49" s="39" t="str">
        <f t="shared" si="6"/>
        <v/>
      </c>
      <c r="AB49" s="64"/>
      <c r="AC49" s="39">
        <f t="shared" si="11"/>
        <v>0</v>
      </c>
      <c r="AD49" s="39" t="str">
        <f t="shared" si="7"/>
        <v>Ja</v>
      </c>
    </row>
    <row r="50" spans="1:30" ht="24" customHeight="1" x14ac:dyDescent="0.25">
      <c r="A50" s="78">
        <v>27</v>
      </c>
      <c r="B50" s="117"/>
      <c r="C50" s="117"/>
      <c r="D50" s="252"/>
      <c r="E50" s="253"/>
      <c r="F50" s="253"/>
      <c r="G50" s="253"/>
      <c r="H50" s="253"/>
      <c r="I50" s="253"/>
      <c r="J50" s="254"/>
      <c r="K50" s="257"/>
      <c r="L50" s="256"/>
      <c r="M50" s="80" t="str">
        <f t="shared" si="10"/>
        <v/>
      </c>
      <c r="N50" s="81" t="str">
        <f t="shared" si="12"/>
        <v/>
      </c>
      <c r="S50" s="78"/>
      <c r="T50" s="61" t="str">
        <f t="shared" si="9"/>
        <v>Zeile nicht bearbeitet</v>
      </c>
      <c r="U50" s="62" t="str">
        <f t="shared" si="2"/>
        <v>Leere Zellen</v>
      </c>
      <c r="V50" s="63"/>
      <c r="W50" s="78" t="str">
        <f t="shared" si="3"/>
        <v/>
      </c>
      <c r="X50" s="78" t="str">
        <f t="shared" si="4"/>
        <v/>
      </c>
      <c r="Y50" s="63"/>
      <c r="Z50" s="39" t="str">
        <f t="shared" si="5"/>
        <v/>
      </c>
      <c r="AA50" s="39" t="str">
        <f t="shared" si="6"/>
        <v/>
      </c>
      <c r="AB50" s="64"/>
      <c r="AC50" s="39">
        <f t="shared" si="11"/>
        <v>0</v>
      </c>
      <c r="AD50" s="39" t="str">
        <f t="shared" si="7"/>
        <v>Ja</v>
      </c>
    </row>
    <row r="51" spans="1:30" ht="24" customHeight="1" x14ac:dyDescent="0.25">
      <c r="A51" s="78">
        <v>28</v>
      </c>
      <c r="B51" s="117"/>
      <c r="C51" s="117"/>
      <c r="D51" s="252"/>
      <c r="E51" s="253"/>
      <c r="F51" s="253"/>
      <c r="G51" s="253"/>
      <c r="H51" s="253"/>
      <c r="I51" s="253"/>
      <c r="J51" s="254"/>
      <c r="K51" s="257"/>
      <c r="L51" s="256"/>
      <c r="M51" s="80" t="str">
        <f t="shared" si="10"/>
        <v/>
      </c>
      <c r="N51" s="81" t="str">
        <f t="shared" si="12"/>
        <v/>
      </c>
      <c r="S51" s="78"/>
      <c r="T51" s="61" t="str">
        <f t="shared" si="9"/>
        <v>Zeile nicht bearbeitet</v>
      </c>
      <c r="U51" s="62" t="str">
        <f t="shared" si="2"/>
        <v>Leere Zellen</v>
      </c>
      <c r="V51" s="63"/>
      <c r="W51" s="78" t="str">
        <f t="shared" si="3"/>
        <v/>
      </c>
      <c r="X51" s="78" t="str">
        <f t="shared" si="4"/>
        <v/>
      </c>
      <c r="Y51" s="63"/>
      <c r="Z51" s="39" t="str">
        <f t="shared" si="5"/>
        <v/>
      </c>
      <c r="AA51" s="39" t="str">
        <f t="shared" si="6"/>
        <v/>
      </c>
      <c r="AB51" s="64"/>
      <c r="AC51" s="39">
        <f t="shared" si="11"/>
        <v>0</v>
      </c>
      <c r="AD51" s="39" t="str">
        <f t="shared" si="7"/>
        <v>Ja</v>
      </c>
    </row>
    <row r="52" spans="1:30" ht="24" customHeight="1" x14ac:dyDescent="0.25">
      <c r="A52" s="78">
        <v>29</v>
      </c>
      <c r="B52" s="117"/>
      <c r="C52" s="117"/>
      <c r="D52" s="252"/>
      <c r="E52" s="253"/>
      <c r="F52" s="253"/>
      <c r="G52" s="253"/>
      <c r="H52" s="253"/>
      <c r="I52" s="253"/>
      <c r="J52" s="254"/>
      <c r="K52" s="257"/>
      <c r="L52" s="256"/>
      <c r="M52" s="80" t="str">
        <f t="shared" si="10"/>
        <v/>
      </c>
      <c r="N52" s="81" t="str">
        <f t="shared" si="12"/>
        <v/>
      </c>
      <c r="S52" s="78"/>
      <c r="T52" s="61" t="str">
        <f t="shared" si="9"/>
        <v>Zeile nicht bearbeitet</v>
      </c>
      <c r="U52" s="62" t="str">
        <f t="shared" si="2"/>
        <v>Leere Zellen</v>
      </c>
      <c r="V52" s="63"/>
      <c r="W52" s="78" t="str">
        <f t="shared" si="3"/>
        <v/>
      </c>
      <c r="X52" s="78" t="str">
        <f t="shared" si="4"/>
        <v/>
      </c>
      <c r="Y52" s="63"/>
      <c r="Z52" s="39" t="str">
        <f t="shared" si="5"/>
        <v/>
      </c>
      <c r="AA52" s="39" t="str">
        <f t="shared" si="6"/>
        <v/>
      </c>
      <c r="AB52" s="64"/>
      <c r="AC52" s="39">
        <f t="shared" si="11"/>
        <v>0</v>
      </c>
      <c r="AD52" s="39" t="str">
        <f t="shared" si="7"/>
        <v>Ja</v>
      </c>
    </row>
    <row r="53" spans="1:30" ht="24" customHeight="1" x14ac:dyDescent="0.25">
      <c r="A53" s="78">
        <v>30</v>
      </c>
      <c r="B53" s="117"/>
      <c r="C53" s="117"/>
      <c r="D53" s="252"/>
      <c r="E53" s="253"/>
      <c r="F53" s="253"/>
      <c r="G53" s="253"/>
      <c r="H53" s="253"/>
      <c r="I53" s="253"/>
      <c r="J53" s="254"/>
      <c r="K53" s="257"/>
      <c r="L53" s="256"/>
      <c r="M53" s="80" t="str">
        <f t="shared" si="10"/>
        <v/>
      </c>
      <c r="N53" s="81" t="str">
        <f t="shared" si="12"/>
        <v/>
      </c>
      <c r="S53" s="78"/>
      <c r="T53" s="61" t="str">
        <f t="shared" si="9"/>
        <v>Zeile nicht bearbeitet</v>
      </c>
      <c r="U53" s="62" t="str">
        <f t="shared" si="2"/>
        <v>Leere Zellen</v>
      </c>
      <c r="V53" s="63"/>
      <c r="W53" s="78" t="str">
        <f t="shared" si="3"/>
        <v/>
      </c>
      <c r="X53" s="78" t="str">
        <f t="shared" si="4"/>
        <v/>
      </c>
      <c r="Y53" s="63"/>
      <c r="Z53" s="39" t="str">
        <f t="shared" si="5"/>
        <v/>
      </c>
      <c r="AA53" s="39" t="str">
        <f t="shared" si="6"/>
        <v/>
      </c>
      <c r="AB53" s="64"/>
      <c r="AC53" s="39">
        <f t="shared" si="11"/>
        <v>0</v>
      </c>
      <c r="AD53" s="39" t="str">
        <f t="shared" si="7"/>
        <v>Ja</v>
      </c>
    </row>
    <row r="54" spans="1:30" ht="24" customHeight="1" x14ac:dyDescent="0.25">
      <c r="A54" s="78">
        <v>31</v>
      </c>
      <c r="B54" s="117"/>
      <c r="C54" s="117"/>
      <c r="D54" s="252"/>
      <c r="E54" s="253"/>
      <c r="F54" s="253"/>
      <c r="G54" s="253"/>
      <c r="H54" s="253"/>
      <c r="I54" s="253"/>
      <c r="J54" s="254"/>
      <c r="K54" s="257"/>
      <c r="L54" s="256"/>
      <c r="M54" s="80" t="str">
        <f t="shared" si="10"/>
        <v/>
      </c>
      <c r="N54" s="81" t="str">
        <f t="shared" si="12"/>
        <v/>
      </c>
      <c r="S54" s="78"/>
      <c r="T54" s="61" t="str">
        <f t="shared" si="9"/>
        <v>Zeile nicht bearbeitet</v>
      </c>
      <c r="U54" s="62" t="str">
        <f t="shared" si="2"/>
        <v>Leere Zellen</v>
      </c>
      <c r="V54" s="63"/>
      <c r="W54" s="78" t="str">
        <f t="shared" si="3"/>
        <v/>
      </c>
      <c r="X54" s="78" t="str">
        <f t="shared" si="4"/>
        <v/>
      </c>
      <c r="Y54" s="63"/>
      <c r="Z54" s="39" t="str">
        <f t="shared" si="5"/>
        <v/>
      </c>
      <c r="AA54" s="39" t="str">
        <f t="shared" si="6"/>
        <v/>
      </c>
      <c r="AB54" s="64"/>
      <c r="AC54" s="39">
        <f t="shared" si="11"/>
        <v>0</v>
      </c>
      <c r="AD54" s="39" t="str">
        <f t="shared" si="7"/>
        <v>Ja</v>
      </c>
    </row>
    <row r="55" spans="1:30" ht="24" customHeight="1" x14ac:dyDescent="0.25">
      <c r="A55" s="78">
        <v>32</v>
      </c>
      <c r="B55" s="117"/>
      <c r="C55" s="117"/>
      <c r="D55" s="252"/>
      <c r="E55" s="253"/>
      <c r="F55" s="253"/>
      <c r="G55" s="253"/>
      <c r="H55" s="253"/>
      <c r="I55" s="253"/>
      <c r="J55" s="254"/>
      <c r="K55" s="257"/>
      <c r="L55" s="256"/>
      <c r="M55" s="80" t="str">
        <f t="shared" si="10"/>
        <v/>
      </c>
      <c r="N55" s="81" t="str">
        <f t="shared" si="12"/>
        <v/>
      </c>
      <c r="S55" s="78"/>
      <c r="T55" s="61" t="str">
        <f t="shared" si="9"/>
        <v>Zeile nicht bearbeitet</v>
      </c>
      <c r="U55" s="62" t="str">
        <f t="shared" si="2"/>
        <v>Leere Zellen</v>
      </c>
      <c r="V55" s="63"/>
      <c r="W55" s="78" t="str">
        <f t="shared" si="3"/>
        <v/>
      </c>
      <c r="X55" s="78" t="str">
        <f t="shared" si="4"/>
        <v/>
      </c>
      <c r="Y55" s="63"/>
      <c r="Z55" s="39" t="str">
        <f t="shared" si="5"/>
        <v/>
      </c>
      <c r="AA55" s="39" t="str">
        <f t="shared" si="6"/>
        <v/>
      </c>
      <c r="AB55" s="64"/>
      <c r="AC55" s="39">
        <f t="shared" si="11"/>
        <v>0</v>
      </c>
      <c r="AD55" s="39" t="str">
        <f t="shared" si="7"/>
        <v>Ja</v>
      </c>
    </row>
    <row r="56" spans="1:30" ht="24" customHeight="1" x14ac:dyDescent="0.25">
      <c r="A56" s="78">
        <v>33</v>
      </c>
      <c r="B56" s="117"/>
      <c r="C56" s="117"/>
      <c r="D56" s="252"/>
      <c r="E56" s="253"/>
      <c r="F56" s="253"/>
      <c r="G56" s="253"/>
      <c r="H56" s="253"/>
      <c r="I56" s="253"/>
      <c r="J56" s="254"/>
      <c r="K56" s="257"/>
      <c r="L56" s="256"/>
      <c r="M56" s="80" t="str">
        <f t="shared" si="10"/>
        <v/>
      </c>
      <c r="N56" s="81" t="str">
        <f t="shared" si="12"/>
        <v/>
      </c>
      <c r="S56" s="78"/>
      <c r="T56" s="61" t="str">
        <f t="shared" ref="T56:T87" si="13">IF(OR(B56&lt;&gt;"",C56&lt;&gt;"",D56&lt;&gt;"",K56&lt;&gt;""),"Zeile bearbeitet","Zeile nicht bearbeitet")</f>
        <v>Zeile nicht bearbeitet</v>
      </c>
      <c r="U56" s="62" t="str">
        <f t="shared" ref="U56:U87" si="14">IF(OR(B56="",C56="",D56="",K56=""),"Leere Zellen","Keine leere Zellen")</f>
        <v>Leere Zellen</v>
      </c>
      <c r="V56" s="63"/>
      <c r="W56" s="78" t="str">
        <f t="shared" ref="W56:W87" si="15">IF(B56="","",YEAR(B56))</f>
        <v/>
      </c>
      <c r="X56" s="78" t="str">
        <f t="shared" ref="X56:X87" si="16">IF(ISERROR(IF(INDEX($A$11:$C$16,MATCH(W56,$C$11:$C$16,0),1)="Erhebungsbogenverfahren","",INDEX($A$11:$C$16,MATCH(W56,$C$11:$C$16,0),1))),"",IF(OR(INDEX($A$11:$C$16,MATCH(W56,$C$11:$C$16,0),1)="Erhebungsbogenverfahren",INDEX($A$11:$C$16,MATCH(W56,$C$11:$C$16,0),1)=""),"","Ja"))</f>
        <v/>
      </c>
      <c r="Y56" s="63"/>
      <c r="Z56" s="39" t="str">
        <f t="shared" ref="Z56:Z87" si="17">IF(B56="","",IF(COUNTIF($B$24:$B$123,B56)&gt;1,"Duplikat","Unikat"))</f>
        <v/>
      </c>
      <c r="AA56" s="39" t="str">
        <f t="shared" ref="AA56:AA87" si="18">IF(C56="","",IF(COUNTIF($C$24:$C$123,C56)&gt;1,"Duplikat","Unikat"))</f>
        <v/>
      </c>
      <c r="AB56" s="64"/>
      <c r="AC56" s="39">
        <f t="shared" si="11"/>
        <v>0</v>
      </c>
      <c r="AD56" s="39" t="str">
        <f t="shared" ref="AD56:AD87" si="19">IF(AND(AC56=0,OR($N$11="",$N$11&lt;&gt;"")),"Ja",IF(AND(AC56=1,$N$11&lt;&gt;""),"Ja","Nein"))</f>
        <v>Ja</v>
      </c>
    </row>
    <row r="57" spans="1:30" ht="24" customHeight="1" x14ac:dyDescent="0.25">
      <c r="A57" s="78">
        <v>34</v>
      </c>
      <c r="B57" s="117"/>
      <c r="C57" s="117"/>
      <c r="D57" s="252"/>
      <c r="E57" s="253"/>
      <c r="F57" s="253"/>
      <c r="G57" s="253"/>
      <c r="H57" s="253"/>
      <c r="I57" s="253"/>
      <c r="J57" s="254"/>
      <c r="K57" s="257"/>
      <c r="L57" s="256"/>
      <c r="M57" s="80" t="str">
        <f t="shared" si="10"/>
        <v/>
      </c>
      <c r="N57" s="81" t="str">
        <f t="shared" si="12"/>
        <v/>
      </c>
      <c r="S57" s="78"/>
      <c r="T57" s="61" t="str">
        <f t="shared" si="13"/>
        <v>Zeile nicht bearbeitet</v>
      </c>
      <c r="U57" s="62" t="str">
        <f t="shared" si="14"/>
        <v>Leere Zellen</v>
      </c>
      <c r="V57" s="63"/>
      <c r="W57" s="78" t="str">
        <f t="shared" si="15"/>
        <v/>
      </c>
      <c r="X57" s="78" t="str">
        <f t="shared" si="16"/>
        <v/>
      </c>
      <c r="Y57" s="63"/>
      <c r="Z57" s="39" t="str">
        <f t="shared" si="17"/>
        <v/>
      </c>
      <c r="AA57" s="39" t="str">
        <f t="shared" si="18"/>
        <v/>
      </c>
      <c r="AB57" s="64"/>
      <c r="AC57" s="39">
        <f t="shared" si="11"/>
        <v>0</v>
      </c>
      <c r="AD57" s="39" t="str">
        <f t="shared" si="19"/>
        <v>Ja</v>
      </c>
    </row>
    <row r="58" spans="1:30" ht="24" customHeight="1" x14ac:dyDescent="0.25">
      <c r="A58" s="78">
        <v>35</v>
      </c>
      <c r="B58" s="117"/>
      <c r="C58" s="117"/>
      <c r="D58" s="252"/>
      <c r="E58" s="253"/>
      <c r="F58" s="253"/>
      <c r="G58" s="253"/>
      <c r="H58" s="253"/>
      <c r="I58" s="253"/>
      <c r="J58" s="254"/>
      <c r="K58" s="257"/>
      <c r="L58" s="256"/>
      <c r="M58" s="80" t="str">
        <f t="shared" si="10"/>
        <v/>
      </c>
      <c r="N58" s="81" t="str">
        <f t="shared" si="12"/>
        <v/>
      </c>
      <c r="S58" s="78"/>
      <c r="T58" s="61" t="str">
        <f t="shared" si="13"/>
        <v>Zeile nicht bearbeitet</v>
      </c>
      <c r="U58" s="62" t="str">
        <f t="shared" si="14"/>
        <v>Leere Zellen</v>
      </c>
      <c r="V58" s="63"/>
      <c r="W58" s="78" t="str">
        <f t="shared" si="15"/>
        <v/>
      </c>
      <c r="X58" s="78" t="str">
        <f t="shared" si="16"/>
        <v/>
      </c>
      <c r="Y58" s="63"/>
      <c r="Z58" s="39" t="str">
        <f t="shared" si="17"/>
        <v/>
      </c>
      <c r="AA58" s="39" t="str">
        <f t="shared" si="18"/>
        <v/>
      </c>
      <c r="AB58" s="64"/>
      <c r="AC58" s="39">
        <f t="shared" si="11"/>
        <v>0</v>
      </c>
      <c r="AD58" s="39" t="str">
        <f t="shared" si="19"/>
        <v>Ja</v>
      </c>
    </row>
    <row r="59" spans="1:30" ht="24" customHeight="1" x14ac:dyDescent="0.25">
      <c r="A59" s="78">
        <v>36</v>
      </c>
      <c r="B59" s="117"/>
      <c r="C59" s="117"/>
      <c r="D59" s="252"/>
      <c r="E59" s="253"/>
      <c r="F59" s="253"/>
      <c r="G59" s="253"/>
      <c r="H59" s="253"/>
      <c r="I59" s="253"/>
      <c r="J59" s="254"/>
      <c r="K59" s="257"/>
      <c r="L59" s="256"/>
      <c r="M59" s="80" t="str">
        <f t="shared" si="10"/>
        <v/>
      </c>
      <c r="N59" s="81" t="str">
        <f t="shared" si="12"/>
        <v/>
      </c>
      <c r="S59" s="78"/>
      <c r="T59" s="61" t="str">
        <f t="shared" si="13"/>
        <v>Zeile nicht bearbeitet</v>
      </c>
      <c r="U59" s="62" t="str">
        <f t="shared" si="14"/>
        <v>Leere Zellen</v>
      </c>
      <c r="V59" s="63"/>
      <c r="W59" s="78" t="str">
        <f t="shared" si="15"/>
        <v/>
      </c>
      <c r="X59" s="78" t="str">
        <f t="shared" si="16"/>
        <v/>
      </c>
      <c r="Y59" s="63"/>
      <c r="Z59" s="39" t="str">
        <f t="shared" si="17"/>
        <v/>
      </c>
      <c r="AA59" s="39" t="str">
        <f t="shared" si="18"/>
        <v/>
      </c>
      <c r="AB59" s="64"/>
      <c r="AC59" s="39">
        <f t="shared" si="11"/>
        <v>0</v>
      </c>
      <c r="AD59" s="39" t="str">
        <f t="shared" si="19"/>
        <v>Ja</v>
      </c>
    </row>
    <row r="60" spans="1:30" ht="24" customHeight="1" x14ac:dyDescent="0.25">
      <c r="A60" s="78">
        <v>37</v>
      </c>
      <c r="B60" s="117"/>
      <c r="C60" s="117"/>
      <c r="D60" s="252"/>
      <c r="E60" s="253"/>
      <c r="F60" s="253"/>
      <c r="G60" s="253"/>
      <c r="H60" s="253"/>
      <c r="I60" s="253"/>
      <c r="J60" s="254"/>
      <c r="K60" s="257"/>
      <c r="L60" s="256"/>
      <c r="M60" s="80" t="str">
        <f t="shared" si="10"/>
        <v/>
      </c>
      <c r="N60" s="81" t="str">
        <f t="shared" si="12"/>
        <v/>
      </c>
      <c r="S60" s="78"/>
      <c r="T60" s="61" t="str">
        <f t="shared" si="13"/>
        <v>Zeile nicht bearbeitet</v>
      </c>
      <c r="U60" s="62" t="str">
        <f t="shared" si="14"/>
        <v>Leere Zellen</v>
      </c>
      <c r="V60" s="63"/>
      <c r="W60" s="78" t="str">
        <f t="shared" si="15"/>
        <v/>
      </c>
      <c r="X60" s="78" t="str">
        <f t="shared" si="16"/>
        <v/>
      </c>
      <c r="Y60" s="63"/>
      <c r="Z60" s="39" t="str">
        <f t="shared" si="17"/>
        <v/>
      </c>
      <c r="AA60" s="39" t="str">
        <f t="shared" si="18"/>
        <v/>
      </c>
      <c r="AB60" s="64"/>
      <c r="AC60" s="39">
        <f t="shared" si="11"/>
        <v>0</v>
      </c>
      <c r="AD60" s="39" t="str">
        <f t="shared" si="19"/>
        <v>Ja</v>
      </c>
    </row>
    <row r="61" spans="1:30" ht="24" customHeight="1" x14ac:dyDescent="0.25">
      <c r="A61" s="78">
        <v>38</v>
      </c>
      <c r="B61" s="117"/>
      <c r="C61" s="117"/>
      <c r="D61" s="252"/>
      <c r="E61" s="253"/>
      <c r="F61" s="253"/>
      <c r="G61" s="253"/>
      <c r="H61" s="253"/>
      <c r="I61" s="253"/>
      <c r="J61" s="254"/>
      <c r="K61" s="257"/>
      <c r="L61" s="256"/>
      <c r="M61" s="80" t="str">
        <f t="shared" si="10"/>
        <v/>
      </c>
      <c r="N61" s="81" t="str">
        <f t="shared" si="12"/>
        <v/>
      </c>
      <c r="S61" s="78"/>
      <c r="T61" s="61" t="str">
        <f t="shared" si="13"/>
        <v>Zeile nicht bearbeitet</v>
      </c>
      <c r="U61" s="62" t="str">
        <f t="shared" si="14"/>
        <v>Leere Zellen</v>
      </c>
      <c r="V61" s="63"/>
      <c r="W61" s="78" t="str">
        <f t="shared" si="15"/>
        <v/>
      </c>
      <c r="X61" s="78" t="str">
        <f t="shared" si="16"/>
        <v/>
      </c>
      <c r="Y61" s="63"/>
      <c r="Z61" s="39" t="str">
        <f t="shared" si="17"/>
        <v/>
      </c>
      <c r="AA61" s="39" t="str">
        <f t="shared" si="18"/>
        <v/>
      </c>
      <c r="AB61" s="64"/>
      <c r="AC61" s="39">
        <f t="shared" si="11"/>
        <v>0</v>
      </c>
      <c r="AD61" s="39" t="str">
        <f t="shared" si="19"/>
        <v>Ja</v>
      </c>
    </row>
    <row r="62" spans="1:30" ht="24" customHeight="1" x14ac:dyDescent="0.25">
      <c r="A62" s="78">
        <v>39</v>
      </c>
      <c r="B62" s="117"/>
      <c r="C62" s="117"/>
      <c r="D62" s="252"/>
      <c r="E62" s="253"/>
      <c r="F62" s="253"/>
      <c r="G62" s="253"/>
      <c r="H62" s="253"/>
      <c r="I62" s="253"/>
      <c r="J62" s="254"/>
      <c r="K62" s="257"/>
      <c r="L62" s="256"/>
      <c r="M62" s="80" t="str">
        <f t="shared" si="10"/>
        <v/>
      </c>
      <c r="N62" s="81" t="str">
        <f t="shared" si="12"/>
        <v/>
      </c>
      <c r="S62" s="78"/>
      <c r="T62" s="61" t="str">
        <f t="shared" si="13"/>
        <v>Zeile nicht bearbeitet</v>
      </c>
      <c r="U62" s="62" t="str">
        <f t="shared" si="14"/>
        <v>Leere Zellen</v>
      </c>
      <c r="V62" s="63"/>
      <c r="W62" s="78" t="str">
        <f t="shared" si="15"/>
        <v/>
      </c>
      <c r="X62" s="78" t="str">
        <f t="shared" si="16"/>
        <v/>
      </c>
      <c r="Y62" s="63"/>
      <c r="Z62" s="39" t="str">
        <f t="shared" si="17"/>
        <v/>
      </c>
      <c r="AA62" s="39" t="str">
        <f t="shared" si="18"/>
        <v/>
      </c>
      <c r="AB62" s="64"/>
      <c r="AC62" s="39">
        <f t="shared" si="11"/>
        <v>0</v>
      </c>
      <c r="AD62" s="39" t="str">
        <f t="shared" si="19"/>
        <v>Ja</v>
      </c>
    </row>
    <row r="63" spans="1:30" ht="24" customHeight="1" x14ac:dyDescent="0.25">
      <c r="A63" s="78">
        <v>40</v>
      </c>
      <c r="B63" s="117"/>
      <c r="C63" s="117"/>
      <c r="D63" s="252"/>
      <c r="E63" s="253"/>
      <c r="F63" s="253"/>
      <c r="G63" s="253"/>
      <c r="H63" s="253"/>
      <c r="I63" s="253"/>
      <c r="J63" s="254"/>
      <c r="K63" s="257"/>
      <c r="L63" s="256"/>
      <c r="M63" s="80" t="str">
        <f t="shared" si="10"/>
        <v/>
      </c>
      <c r="N63" s="81" t="str">
        <f t="shared" si="12"/>
        <v/>
      </c>
      <c r="S63" s="78"/>
      <c r="T63" s="61" t="str">
        <f t="shared" si="13"/>
        <v>Zeile nicht bearbeitet</v>
      </c>
      <c r="U63" s="62" t="str">
        <f t="shared" si="14"/>
        <v>Leere Zellen</v>
      </c>
      <c r="V63" s="63"/>
      <c r="W63" s="78" t="str">
        <f t="shared" si="15"/>
        <v/>
      </c>
      <c r="X63" s="78" t="str">
        <f t="shared" si="16"/>
        <v/>
      </c>
      <c r="Y63" s="63"/>
      <c r="Z63" s="39" t="str">
        <f t="shared" si="17"/>
        <v/>
      </c>
      <c r="AA63" s="39" t="str">
        <f t="shared" si="18"/>
        <v/>
      </c>
      <c r="AB63" s="64"/>
      <c r="AC63" s="39">
        <f t="shared" si="11"/>
        <v>0</v>
      </c>
      <c r="AD63" s="39" t="str">
        <f t="shared" si="19"/>
        <v>Ja</v>
      </c>
    </row>
    <row r="64" spans="1:30" ht="24" customHeight="1" x14ac:dyDescent="0.25">
      <c r="A64" s="78">
        <v>41</v>
      </c>
      <c r="B64" s="117"/>
      <c r="C64" s="117"/>
      <c r="D64" s="252"/>
      <c r="E64" s="253"/>
      <c r="F64" s="253"/>
      <c r="G64" s="253"/>
      <c r="H64" s="253"/>
      <c r="I64" s="253"/>
      <c r="J64" s="254"/>
      <c r="K64" s="257"/>
      <c r="L64" s="256"/>
      <c r="M64" s="80" t="str">
        <f t="shared" si="10"/>
        <v/>
      </c>
      <c r="N64" s="81" t="str">
        <f t="shared" si="12"/>
        <v/>
      </c>
      <c r="S64" s="78"/>
      <c r="T64" s="61" t="str">
        <f t="shared" si="13"/>
        <v>Zeile nicht bearbeitet</v>
      </c>
      <c r="U64" s="62" t="str">
        <f t="shared" si="14"/>
        <v>Leere Zellen</v>
      </c>
      <c r="V64" s="63"/>
      <c r="W64" s="78" t="str">
        <f t="shared" si="15"/>
        <v/>
      </c>
      <c r="X64" s="78" t="str">
        <f t="shared" si="16"/>
        <v/>
      </c>
      <c r="Y64" s="63"/>
      <c r="Z64" s="39" t="str">
        <f t="shared" si="17"/>
        <v/>
      </c>
      <c r="AA64" s="39" t="str">
        <f t="shared" si="18"/>
        <v/>
      </c>
      <c r="AB64" s="64"/>
      <c r="AC64" s="39">
        <f t="shared" si="11"/>
        <v>0</v>
      </c>
      <c r="AD64" s="39" t="str">
        <f t="shared" si="19"/>
        <v>Ja</v>
      </c>
    </row>
    <row r="65" spans="1:30" ht="24" customHeight="1" x14ac:dyDescent="0.25">
      <c r="A65" s="78">
        <v>42</v>
      </c>
      <c r="B65" s="117"/>
      <c r="C65" s="117"/>
      <c r="D65" s="252"/>
      <c r="E65" s="253"/>
      <c r="F65" s="253"/>
      <c r="G65" s="253"/>
      <c r="H65" s="253"/>
      <c r="I65" s="253"/>
      <c r="J65" s="254"/>
      <c r="K65" s="257"/>
      <c r="L65" s="256"/>
      <c r="M65" s="80" t="str">
        <f t="shared" si="10"/>
        <v/>
      </c>
      <c r="N65" s="81" t="str">
        <f t="shared" si="12"/>
        <v/>
      </c>
      <c r="S65" s="78"/>
      <c r="T65" s="61" t="str">
        <f t="shared" si="13"/>
        <v>Zeile nicht bearbeitet</v>
      </c>
      <c r="U65" s="62" t="str">
        <f t="shared" si="14"/>
        <v>Leere Zellen</v>
      </c>
      <c r="V65" s="63"/>
      <c r="W65" s="78" t="str">
        <f t="shared" si="15"/>
        <v/>
      </c>
      <c r="X65" s="78" t="str">
        <f t="shared" si="16"/>
        <v/>
      </c>
      <c r="Y65" s="63"/>
      <c r="Z65" s="39" t="str">
        <f t="shared" si="17"/>
        <v/>
      </c>
      <c r="AA65" s="39" t="str">
        <f t="shared" si="18"/>
        <v/>
      </c>
      <c r="AB65" s="64"/>
      <c r="AC65" s="39">
        <f t="shared" si="11"/>
        <v>0</v>
      </c>
      <c r="AD65" s="39" t="str">
        <f t="shared" si="19"/>
        <v>Ja</v>
      </c>
    </row>
    <row r="66" spans="1:30" ht="24" customHeight="1" x14ac:dyDescent="0.25">
      <c r="A66" s="78">
        <v>43</v>
      </c>
      <c r="B66" s="117"/>
      <c r="C66" s="117"/>
      <c r="D66" s="252"/>
      <c r="E66" s="253"/>
      <c r="F66" s="253"/>
      <c r="G66" s="253"/>
      <c r="H66" s="253"/>
      <c r="I66" s="253"/>
      <c r="J66" s="254"/>
      <c r="K66" s="257"/>
      <c r="L66" s="256"/>
      <c r="M66" s="80" t="str">
        <f t="shared" si="10"/>
        <v/>
      </c>
      <c r="N66" s="81" t="str">
        <f t="shared" si="12"/>
        <v/>
      </c>
      <c r="S66" s="78"/>
      <c r="T66" s="61" t="str">
        <f t="shared" si="13"/>
        <v>Zeile nicht bearbeitet</v>
      </c>
      <c r="U66" s="62" t="str">
        <f t="shared" si="14"/>
        <v>Leere Zellen</v>
      </c>
      <c r="V66" s="63"/>
      <c r="W66" s="78" t="str">
        <f t="shared" si="15"/>
        <v/>
      </c>
      <c r="X66" s="78" t="str">
        <f t="shared" si="16"/>
        <v/>
      </c>
      <c r="Y66" s="63"/>
      <c r="Z66" s="39" t="str">
        <f t="shared" si="17"/>
        <v/>
      </c>
      <c r="AA66" s="39" t="str">
        <f t="shared" si="18"/>
        <v/>
      </c>
      <c r="AB66" s="64"/>
      <c r="AC66" s="39">
        <f t="shared" si="11"/>
        <v>0</v>
      </c>
      <c r="AD66" s="39" t="str">
        <f t="shared" si="19"/>
        <v>Ja</v>
      </c>
    </row>
    <row r="67" spans="1:30" ht="24" customHeight="1" x14ac:dyDescent="0.25">
      <c r="A67" s="78">
        <v>44</v>
      </c>
      <c r="B67" s="117"/>
      <c r="C67" s="117"/>
      <c r="D67" s="252"/>
      <c r="E67" s="253"/>
      <c r="F67" s="253"/>
      <c r="G67" s="253"/>
      <c r="H67" s="253"/>
      <c r="I67" s="253"/>
      <c r="J67" s="254"/>
      <c r="K67" s="257"/>
      <c r="L67" s="256"/>
      <c r="M67" s="80" t="str">
        <f t="shared" si="10"/>
        <v/>
      </c>
      <c r="N67" s="81" t="str">
        <f t="shared" si="12"/>
        <v/>
      </c>
      <c r="S67" s="78"/>
      <c r="T67" s="61" t="str">
        <f t="shared" si="13"/>
        <v>Zeile nicht bearbeitet</v>
      </c>
      <c r="U67" s="62" t="str">
        <f t="shared" si="14"/>
        <v>Leere Zellen</v>
      </c>
      <c r="V67" s="63"/>
      <c r="W67" s="78" t="str">
        <f t="shared" si="15"/>
        <v/>
      </c>
      <c r="X67" s="78" t="str">
        <f t="shared" si="16"/>
        <v/>
      </c>
      <c r="Y67" s="63"/>
      <c r="Z67" s="39" t="str">
        <f t="shared" si="17"/>
        <v/>
      </c>
      <c r="AA67" s="39" t="str">
        <f t="shared" si="18"/>
        <v/>
      </c>
      <c r="AB67" s="64"/>
      <c r="AC67" s="39">
        <f t="shared" si="11"/>
        <v>0</v>
      </c>
      <c r="AD67" s="39" t="str">
        <f t="shared" si="19"/>
        <v>Ja</v>
      </c>
    </row>
    <row r="68" spans="1:30" ht="24" customHeight="1" x14ac:dyDescent="0.25">
      <c r="A68" s="78">
        <v>45</v>
      </c>
      <c r="B68" s="117"/>
      <c r="C68" s="117"/>
      <c r="D68" s="252"/>
      <c r="E68" s="253"/>
      <c r="F68" s="253"/>
      <c r="G68" s="253"/>
      <c r="H68" s="253"/>
      <c r="I68" s="253"/>
      <c r="J68" s="254"/>
      <c r="K68" s="257"/>
      <c r="L68" s="256"/>
      <c r="M68" s="80" t="str">
        <f t="shared" si="10"/>
        <v/>
      </c>
      <c r="N68" s="81" t="str">
        <f t="shared" si="12"/>
        <v/>
      </c>
      <c r="S68" s="78"/>
      <c r="T68" s="61" t="str">
        <f t="shared" si="13"/>
        <v>Zeile nicht bearbeitet</v>
      </c>
      <c r="U68" s="62" t="str">
        <f t="shared" si="14"/>
        <v>Leere Zellen</v>
      </c>
      <c r="V68" s="63"/>
      <c r="W68" s="78" t="str">
        <f t="shared" si="15"/>
        <v/>
      </c>
      <c r="X68" s="78" t="str">
        <f t="shared" si="16"/>
        <v/>
      </c>
      <c r="Y68" s="63"/>
      <c r="Z68" s="39" t="str">
        <f t="shared" si="17"/>
        <v/>
      </c>
      <c r="AA68" s="39" t="str">
        <f t="shared" si="18"/>
        <v/>
      </c>
      <c r="AB68" s="64"/>
      <c r="AC68" s="39">
        <f t="shared" si="11"/>
        <v>0</v>
      </c>
      <c r="AD68" s="39" t="str">
        <f t="shared" si="19"/>
        <v>Ja</v>
      </c>
    </row>
    <row r="69" spans="1:30" ht="24" customHeight="1" x14ac:dyDescent="0.25">
      <c r="A69" s="78">
        <v>46</v>
      </c>
      <c r="B69" s="117"/>
      <c r="C69" s="117"/>
      <c r="D69" s="252"/>
      <c r="E69" s="253"/>
      <c r="F69" s="253"/>
      <c r="G69" s="253"/>
      <c r="H69" s="253"/>
      <c r="I69" s="253"/>
      <c r="J69" s="254"/>
      <c r="K69" s="257"/>
      <c r="L69" s="256"/>
      <c r="M69" s="80" t="str">
        <f t="shared" si="10"/>
        <v/>
      </c>
      <c r="N69" s="81" t="str">
        <f t="shared" si="12"/>
        <v/>
      </c>
      <c r="S69" s="78"/>
      <c r="T69" s="61" t="str">
        <f t="shared" si="13"/>
        <v>Zeile nicht bearbeitet</v>
      </c>
      <c r="U69" s="62" t="str">
        <f t="shared" si="14"/>
        <v>Leere Zellen</v>
      </c>
      <c r="V69" s="63"/>
      <c r="W69" s="78" t="str">
        <f t="shared" si="15"/>
        <v/>
      </c>
      <c r="X69" s="78" t="str">
        <f t="shared" si="16"/>
        <v/>
      </c>
      <c r="Y69" s="63"/>
      <c r="Z69" s="39" t="str">
        <f t="shared" si="17"/>
        <v/>
      </c>
      <c r="AA69" s="39" t="str">
        <f t="shared" si="18"/>
        <v/>
      </c>
      <c r="AB69" s="64"/>
      <c r="AC69" s="39">
        <f t="shared" si="11"/>
        <v>0</v>
      </c>
      <c r="AD69" s="39" t="str">
        <f t="shared" si="19"/>
        <v>Ja</v>
      </c>
    </row>
    <row r="70" spans="1:30" ht="24" customHeight="1" x14ac:dyDescent="0.25">
      <c r="A70" s="78">
        <v>47</v>
      </c>
      <c r="B70" s="117"/>
      <c r="C70" s="117"/>
      <c r="D70" s="252"/>
      <c r="E70" s="253"/>
      <c r="F70" s="253"/>
      <c r="G70" s="253"/>
      <c r="H70" s="253"/>
      <c r="I70" s="253"/>
      <c r="J70" s="254"/>
      <c r="K70" s="257"/>
      <c r="L70" s="256"/>
      <c r="M70" s="80" t="str">
        <f t="shared" si="10"/>
        <v/>
      </c>
      <c r="N70" s="81" t="str">
        <f t="shared" si="12"/>
        <v/>
      </c>
      <c r="S70" s="78"/>
      <c r="T70" s="61" t="str">
        <f t="shared" si="13"/>
        <v>Zeile nicht bearbeitet</v>
      </c>
      <c r="U70" s="62" t="str">
        <f t="shared" si="14"/>
        <v>Leere Zellen</v>
      </c>
      <c r="V70" s="63"/>
      <c r="W70" s="78" t="str">
        <f t="shared" si="15"/>
        <v/>
      </c>
      <c r="X70" s="78" t="str">
        <f t="shared" si="16"/>
        <v/>
      </c>
      <c r="Y70" s="63"/>
      <c r="Z70" s="39" t="str">
        <f t="shared" si="17"/>
        <v/>
      </c>
      <c r="AA70" s="39" t="str">
        <f t="shared" si="18"/>
        <v/>
      </c>
      <c r="AB70" s="64"/>
      <c r="AC70" s="39">
        <f t="shared" si="11"/>
        <v>0</v>
      </c>
      <c r="AD70" s="39" t="str">
        <f t="shared" si="19"/>
        <v>Ja</v>
      </c>
    </row>
    <row r="71" spans="1:30" ht="24" customHeight="1" x14ac:dyDescent="0.25">
      <c r="A71" s="78">
        <v>48</v>
      </c>
      <c r="B71" s="117"/>
      <c r="C71" s="117"/>
      <c r="D71" s="252"/>
      <c r="E71" s="253"/>
      <c r="F71" s="253"/>
      <c r="G71" s="253"/>
      <c r="H71" s="253"/>
      <c r="I71" s="253"/>
      <c r="J71" s="254"/>
      <c r="K71" s="257"/>
      <c r="L71" s="256"/>
      <c r="M71" s="80" t="str">
        <f t="shared" si="10"/>
        <v/>
      </c>
      <c r="N71" s="81" t="str">
        <f t="shared" si="12"/>
        <v/>
      </c>
      <c r="S71" s="78"/>
      <c r="T71" s="61" t="str">
        <f t="shared" si="13"/>
        <v>Zeile nicht bearbeitet</v>
      </c>
      <c r="U71" s="62" t="str">
        <f t="shared" si="14"/>
        <v>Leere Zellen</v>
      </c>
      <c r="V71" s="63"/>
      <c r="W71" s="78" t="str">
        <f t="shared" si="15"/>
        <v/>
      </c>
      <c r="X71" s="78" t="str">
        <f t="shared" si="16"/>
        <v/>
      </c>
      <c r="Y71" s="63"/>
      <c r="Z71" s="39" t="str">
        <f t="shared" si="17"/>
        <v/>
      </c>
      <c r="AA71" s="39" t="str">
        <f t="shared" si="18"/>
        <v/>
      </c>
      <c r="AB71" s="64"/>
      <c r="AC71" s="39">
        <f t="shared" si="11"/>
        <v>0</v>
      </c>
      <c r="AD71" s="39" t="str">
        <f t="shared" si="19"/>
        <v>Ja</v>
      </c>
    </row>
    <row r="72" spans="1:30" ht="24" customHeight="1" x14ac:dyDescent="0.25">
      <c r="A72" s="78">
        <v>49</v>
      </c>
      <c r="B72" s="117"/>
      <c r="C72" s="117"/>
      <c r="D72" s="252"/>
      <c r="E72" s="253"/>
      <c r="F72" s="253"/>
      <c r="G72" s="253"/>
      <c r="H72" s="253"/>
      <c r="I72" s="253"/>
      <c r="J72" s="254"/>
      <c r="K72" s="257"/>
      <c r="L72" s="256"/>
      <c r="M72" s="80" t="str">
        <f t="shared" si="10"/>
        <v/>
      </c>
      <c r="N72" s="81" t="str">
        <f t="shared" si="12"/>
        <v/>
      </c>
      <c r="S72" s="78"/>
      <c r="T72" s="61" t="str">
        <f t="shared" si="13"/>
        <v>Zeile nicht bearbeitet</v>
      </c>
      <c r="U72" s="62" t="str">
        <f t="shared" si="14"/>
        <v>Leere Zellen</v>
      </c>
      <c r="V72" s="63"/>
      <c r="W72" s="78" t="str">
        <f t="shared" si="15"/>
        <v/>
      </c>
      <c r="X72" s="78" t="str">
        <f t="shared" si="16"/>
        <v/>
      </c>
      <c r="Y72" s="63"/>
      <c r="Z72" s="39" t="str">
        <f t="shared" si="17"/>
        <v/>
      </c>
      <c r="AA72" s="39" t="str">
        <f t="shared" si="18"/>
        <v/>
      </c>
      <c r="AB72" s="64"/>
      <c r="AC72" s="39">
        <f t="shared" si="11"/>
        <v>0</v>
      </c>
      <c r="AD72" s="39" t="str">
        <f t="shared" si="19"/>
        <v>Ja</v>
      </c>
    </row>
    <row r="73" spans="1:30" ht="24" customHeight="1" x14ac:dyDescent="0.25">
      <c r="A73" s="78">
        <v>50</v>
      </c>
      <c r="B73" s="117"/>
      <c r="C73" s="117"/>
      <c r="D73" s="252"/>
      <c r="E73" s="253"/>
      <c r="F73" s="253"/>
      <c r="G73" s="253"/>
      <c r="H73" s="253"/>
      <c r="I73" s="253"/>
      <c r="J73" s="254"/>
      <c r="K73" s="257"/>
      <c r="L73" s="256"/>
      <c r="M73" s="80" t="str">
        <f t="shared" si="10"/>
        <v/>
      </c>
      <c r="N73" s="81" t="str">
        <f t="shared" si="12"/>
        <v/>
      </c>
      <c r="S73" s="78"/>
      <c r="T73" s="61" t="str">
        <f t="shared" si="13"/>
        <v>Zeile nicht bearbeitet</v>
      </c>
      <c r="U73" s="62" t="str">
        <f t="shared" si="14"/>
        <v>Leere Zellen</v>
      </c>
      <c r="V73" s="63"/>
      <c r="W73" s="78" t="str">
        <f t="shared" si="15"/>
        <v/>
      </c>
      <c r="X73" s="78" t="str">
        <f t="shared" si="16"/>
        <v/>
      </c>
      <c r="Y73" s="63"/>
      <c r="Z73" s="39" t="str">
        <f t="shared" si="17"/>
        <v/>
      </c>
      <c r="AA73" s="39" t="str">
        <f t="shared" si="18"/>
        <v/>
      </c>
      <c r="AB73" s="64"/>
      <c r="AC73" s="39">
        <f t="shared" si="11"/>
        <v>0</v>
      </c>
      <c r="AD73" s="39" t="str">
        <f t="shared" si="19"/>
        <v>Ja</v>
      </c>
    </row>
    <row r="74" spans="1:30" ht="24" customHeight="1" x14ac:dyDescent="0.25">
      <c r="A74" s="78">
        <v>51</v>
      </c>
      <c r="B74" s="117"/>
      <c r="C74" s="117"/>
      <c r="D74" s="252"/>
      <c r="E74" s="253"/>
      <c r="F74" s="253"/>
      <c r="G74" s="253"/>
      <c r="H74" s="253"/>
      <c r="I74" s="253"/>
      <c r="J74" s="254"/>
      <c r="K74" s="257"/>
      <c r="L74" s="256"/>
      <c r="M74" s="80" t="str">
        <f t="shared" si="10"/>
        <v/>
      </c>
      <c r="N74" s="81" t="str">
        <f t="shared" si="12"/>
        <v/>
      </c>
      <c r="S74" s="78"/>
      <c r="T74" s="61" t="str">
        <f t="shared" si="13"/>
        <v>Zeile nicht bearbeitet</v>
      </c>
      <c r="U74" s="62" t="str">
        <f t="shared" si="14"/>
        <v>Leere Zellen</v>
      </c>
      <c r="V74" s="63"/>
      <c r="W74" s="78" t="str">
        <f t="shared" si="15"/>
        <v/>
      </c>
      <c r="X74" s="78" t="str">
        <f t="shared" si="16"/>
        <v/>
      </c>
      <c r="Y74" s="63"/>
      <c r="Z74" s="39" t="str">
        <f t="shared" si="17"/>
        <v/>
      </c>
      <c r="AA74" s="39" t="str">
        <f t="shared" si="18"/>
        <v/>
      </c>
      <c r="AB74" s="64"/>
      <c r="AC74" s="39">
        <f t="shared" si="11"/>
        <v>0</v>
      </c>
      <c r="AD74" s="39" t="str">
        <f t="shared" si="19"/>
        <v>Ja</v>
      </c>
    </row>
    <row r="75" spans="1:30" ht="24" customHeight="1" x14ac:dyDescent="0.25">
      <c r="A75" s="78">
        <v>52</v>
      </c>
      <c r="B75" s="117"/>
      <c r="C75" s="117"/>
      <c r="D75" s="252"/>
      <c r="E75" s="253"/>
      <c r="F75" s="253"/>
      <c r="G75" s="253"/>
      <c r="H75" s="253"/>
      <c r="I75" s="253"/>
      <c r="J75" s="254"/>
      <c r="K75" s="257"/>
      <c r="L75" s="256"/>
      <c r="M75" s="80" t="str">
        <f t="shared" si="10"/>
        <v/>
      </c>
      <c r="N75" s="81" t="str">
        <f t="shared" si="12"/>
        <v/>
      </c>
      <c r="S75" s="78"/>
      <c r="T75" s="61" t="str">
        <f t="shared" si="13"/>
        <v>Zeile nicht bearbeitet</v>
      </c>
      <c r="U75" s="62" t="str">
        <f t="shared" si="14"/>
        <v>Leere Zellen</v>
      </c>
      <c r="V75" s="63"/>
      <c r="W75" s="78" t="str">
        <f t="shared" si="15"/>
        <v/>
      </c>
      <c r="X75" s="78" t="str">
        <f t="shared" si="16"/>
        <v/>
      </c>
      <c r="Y75" s="63"/>
      <c r="Z75" s="39" t="str">
        <f t="shared" si="17"/>
        <v/>
      </c>
      <c r="AA75" s="39" t="str">
        <f t="shared" si="18"/>
        <v/>
      </c>
      <c r="AB75" s="64"/>
      <c r="AC75" s="39">
        <f t="shared" si="11"/>
        <v>0</v>
      </c>
      <c r="AD75" s="39" t="str">
        <f t="shared" si="19"/>
        <v>Ja</v>
      </c>
    </row>
    <row r="76" spans="1:30" ht="24" customHeight="1" x14ac:dyDescent="0.25">
      <c r="A76" s="78">
        <v>53</v>
      </c>
      <c r="B76" s="117"/>
      <c r="C76" s="117"/>
      <c r="D76" s="252"/>
      <c r="E76" s="253"/>
      <c r="F76" s="253"/>
      <c r="G76" s="253"/>
      <c r="H76" s="253"/>
      <c r="I76" s="253"/>
      <c r="J76" s="254"/>
      <c r="K76" s="257"/>
      <c r="L76" s="256"/>
      <c r="M76" s="80" t="str">
        <f t="shared" si="10"/>
        <v/>
      </c>
      <c r="N76" s="81" t="str">
        <f t="shared" si="12"/>
        <v/>
      </c>
      <c r="S76" s="78"/>
      <c r="T76" s="61" t="str">
        <f t="shared" si="13"/>
        <v>Zeile nicht bearbeitet</v>
      </c>
      <c r="U76" s="62" t="str">
        <f t="shared" si="14"/>
        <v>Leere Zellen</v>
      </c>
      <c r="V76" s="63"/>
      <c r="W76" s="78" t="str">
        <f t="shared" si="15"/>
        <v/>
      </c>
      <c r="X76" s="78" t="str">
        <f t="shared" si="16"/>
        <v/>
      </c>
      <c r="Y76" s="63"/>
      <c r="Z76" s="39" t="str">
        <f t="shared" si="17"/>
        <v/>
      </c>
      <c r="AA76" s="39" t="str">
        <f t="shared" si="18"/>
        <v/>
      </c>
      <c r="AB76" s="64"/>
      <c r="AC76" s="39">
        <f t="shared" si="11"/>
        <v>0</v>
      </c>
      <c r="AD76" s="39" t="str">
        <f t="shared" si="19"/>
        <v>Ja</v>
      </c>
    </row>
    <row r="77" spans="1:30" ht="24" customHeight="1" x14ac:dyDescent="0.25">
      <c r="A77" s="78">
        <v>54</v>
      </c>
      <c r="B77" s="117"/>
      <c r="C77" s="117"/>
      <c r="D77" s="252"/>
      <c r="E77" s="253"/>
      <c r="F77" s="253"/>
      <c r="G77" s="253"/>
      <c r="H77" s="253"/>
      <c r="I77" s="253"/>
      <c r="J77" s="254"/>
      <c r="K77" s="257"/>
      <c r="L77" s="256"/>
      <c r="M77" s="80" t="str">
        <f t="shared" si="10"/>
        <v/>
      </c>
      <c r="N77" s="81" t="str">
        <f t="shared" si="12"/>
        <v/>
      </c>
      <c r="S77" s="78"/>
      <c r="T77" s="61" t="str">
        <f t="shared" si="13"/>
        <v>Zeile nicht bearbeitet</v>
      </c>
      <c r="U77" s="62" t="str">
        <f t="shared" si="14"/>
        <v>Leere Zellen</v>
      </c>
      <c r="V77" s="63"/>
      <c r="W77" s="78" t="str">
        <f t="shared" si="15"/>
        <v/>
      </c>
      <c r="X77" s="78" t="str">
        <f t="shared" si="16"/>
        <v/>
      </c>
      <c r="Y77" s="63"/>
      <c r="Z77" s="39" t="str">
        <f t="shared" si="17"/>
        <v/>
      </c>
      <c r="AA77" s="39" t="str">
        <f t="shared" si="18"/>
        <v/>
      </c>
      <c r="AB77" s="64"/>
      <c r="AC77" s="39">
        <f t="shared" si="11"/>
        <v>0</v>
      </c>
      <c r="AD77" s="39" t="str">
        <f t="shared" si="19"/>
        <v>Ja</v>
      </c>
    </row>
    <row r="78" spans="1:30" ht="24" customHeight="1" x14ac:dyDescent="0.25">
      <c r="A78" s="78">
        <v>55</v>
      </c>
      <c r="B78" s="117"/>
      <c r="C78" s="117"/>
      <c r="D78" s="252"/>
      <c r="E78" s="253"/>
      <c r="F78" s="253"/>
      <c r="G78" s="253"/>
      <c r="H78" s="253"/>
      <c r="I78" s="253"/>
      <c r="J78" s="254"/>
      <c r="K78" s="257"/>
      <c r="L78" s="256"/>
      <c r="M78" s="80" t="str">
        <f t="shared" si="10"/>
        <v/>
      </c>
      <c r="N78" s="81" t="str">
        <f t="shared" si="12"/>
        <v/>
      </c>
      <c r="S78" s="78"/>
      <c r="T78" s="61" t="str">
        <f t="shared" si="13"/>
        <v>Zeile nicht bearbeitet</v>
      </c>
      <c r="U78" s="62" t="str">
        <f t="shared" si="14"/>
        <v>Leere Zellen</v>
      </c>
      <c r="V78" s="63"/>
      <c r="W78" s="78" t="str">
        <f t="shared" si="15"/>
        <v/>
      </c>
      <c r="X78" s="78" t="str">
        <f t="shared" si="16"/>
        <v/>
      </c>
      <c r="Y78" s="63"/>
      <c r="Z78" s="39" t="str">
        <f t="shared" si="17"/>
        <v/>
      </c>
      <c r="AA78" s="39" t="str">
        <f t="shared" si="18"/>
        <v/>
      </c>
      <c r="AB78" s="64"/>
      <c r="AC78" s="39">
        <f t="shared" si="11"/>
        <v>0</v>
      </c>
      <c r="AD78" s="39" t="str">
        <f t="shared" si="19"/>
        <v>Ja</v>
      </c>
    </row>
    <row r="79" spans="1:30" ht="24" customHeight="1" x14ac:dyDescent="0.25">
      <c r="A79" s="78">
        <v>56</v>
      </c>
      <c r="B79" s="117"/>
      <c r="C79" s="117"/>
      <c r="D79" s="252"/>
      <c r="E79" s="253"/>
      <c r="F79" s="253"/>
      <c r="G79" s="253"/>
      <c r="H79" s="253"/>
      <c r="I79" s="253"/>
      <c r="J79" s="254"/>
      <c r="K79" s="257"/>
      <c r="L79" s="256"/>
      <c r="M79" s="80" t="str">
        <f t="shared" si="10"/>
        <v/>
      </c>
      <c r="N79" s="81" t="str">
        <f t="shared" si="12"/>
        <v/>
      </c>
      <c r="S79" s="78"/>
      <c r="T79" s="61" t="str">
        <f t="shared" si="13"/>
        <v>Zeile nicht bearbeitet</v>
      </c>
      <c r="U79" s="62" t="str">
        <f t="shared" si="14"/>
        <v>Leere Zellen</v>
      </c>
      <c r="V79" s="63"/>
      <c r="W79" s="78" t="str">
        <f t="shared" si="15"/>
        <v/>
      </c>
      <c r="X79" s="78" t="str">
        <f t="shared" si="16"/>
        <v/>
      </c>
      <c r="Y79" s="63"/>
      <c r="Z79" s="39" t="str">
        <f t="shared" si="17"/>
        <v/>
      </c>
      <c r="AA79" s="39" t="str">
        <f t="shared" si="18"/>
        <v/>
      </c>
      <c r="AB79" s="64"/>
      <c r="AC79" s="39">
        <f t="shared" si="11"/>
        <v>0</v>
      </c>
      <c r="AD79" s="39" t="str">
        <f t="shared" si="19"/>
        <v>Ja</v>
      </c>
    </row>
    <row r="80" spans="1:30" ht="24" customHeight="1" x14ac:dyDescent="0.25">
      <c r="A80" s="78">
        <v>57</v>
      </c>
      <c r="B80" s="117"/>
      <c r="C80" s="117"/>
      <c r="D80" s="252"/>
      <c r="E80" s="253"/>
      <c r="F80" s="253"/>
      <c r="G80" s="253"/>
      <c r="H80" s="253"/>
      <c r="I80" s="253"/>
      <c r="J80" s="254"/>
      <c r="K80" s="257"/>
      <c r="L80" s="256"/>
      <c r="M80" s="80" t="str">
        <f t="shared" si="10"/>
        <v/>
      </c>
      <c r="N80" s="81" t="str">
        <f t="shared" si="12"/>
        <v/>
      </c>
      <c r="S80" s="78"/>
      <c r="T80" s="61" t="str">
        <f t="shared" si="13"/>
        <v>Zeile nicht bearbeitet</v>
      </c>
      <c r="U80" s="62" t="str">
        <f t="shared" si="14"/>
        <v>Leere Zellen</v>
      </c>
      <c r="V80" s="63"/>
      <c r="W80" s="78" t="str">
        <f t="shared" si="15"/>
        <v/>
      </c>
      <c r="X80" s="78" t="str">
        <f t="shared" si="16"/>
        <v/>
      </c>
      <c r="Y80" s="63"/>
      <c r="Z80" s="39" t="str">
        <f t="shared" si="17"/>
        <v/>
      </c>
      <c r="AA80" s="39" t="str">
        <f t="shared" si="18"/>
        <v/>
      </c>
      <c r="AB80" s="64"/>
      <c r="AC80" s="39">
        <f t="shared" si="11"/>
        <v>0</v>
      </c>
      <c r="AD80" s="39" t="str">
        <f t="shared" si="19"/>
        <v>Ja</v>
      </c>
    </row>
    <row r="81" spans="1:30" ht="24" customHeight="1" x14ac:dyDescent="0.25">
      <c r="A81" s="78">
        <v>58</v>
      </c>
      <c r="B81" s="117"/>
      <c r="C81" s="117"/>
      <c r="D81" s="252"/>
      <c r="E81" s="253"/>
      <c r="F81" s="253"/>
      <c r="G81" s="253"/>
      <c r="H81" s="253"/>
      <c r="I81" s="253"/>
      <c r="J81" s="254"/>
      <c r="K81" s="257"/>
      <c r="L81" s="256"/>
      <c r="M81" s="80" t="str">
        <f t="shared" si="10"/>
        <v/>
      </c>
      <c r="N81" s="81" t="str">
        <f t="shared" si="12"/>
        <v/>
      </c>
      <c r="S81" s="78"/>
      <c r="T81" s="61" t="str">
        <f t="shared" si="13"/>
        <v>Zeile nicht bearbeitet</v>
      </c>
      <c r="U81" s="62" t="str">
        <f t="shared" si="14"/>
        <v>Leere Zellen</v>
      </c>
      <c r="V81" s="63"/>
      <c r="W81" s="78" t="str">
        <f t="shared" si="15"/>
        <v/>
      </c>
      <c r="X81" s="78" t="str">
        <f t="shared" si="16"/>
        <v/>
      </c>
      <c r="Y81" s="63"/>
      <c r="Z81" s="39" t="str">
        <f t="shared" si="17"/>
        <v/>
      </c>
      <c r="AA81" s="39" t="str">
        <f t="shared" si="18"/>
        <v/>
      </c>
      <c r="AB81" s="64"/>
      <c r="AC81" s="39">
        <f t="shared" si="11"/>
        <v>0</v>
      </c>
      <c r="AD81" s="39" t="str">
        <f t="shared" si="19"/>
        <v>Ja</v>
      </c>
    </row>
    <row r="82" spans="1:30" ht="24" customHeight="1" x14ac:dyDescent="0.25">
      <c r="A82" s="78">
        <v>59</v>
      </c>
      <c r="B82" s="117"/>
      <c r="C82" s="117"/>
      <c r="D82" s="252"/>
      <c r="E82" s="253"/>
      <c r="F82" s="253"/>
      <c r="G82" s="253"/>
      <c r="H82" s="253"/>
      <c r="I82" s="253"/>
      <c r="J82" s="254"/>
      <c r="K82" s="257"/>
      <c r="L82" s="256"/>
      <c r="M82" s="80" t="str">
        <f t="shared" si="10"/>
        <v/>
      </c>
      <c r="N82" s="81" t="str">
        <f t="shared" si="12"/>
        <v/>
      </c>
      <c r="S82" s="78"/>
      <c r="T82" s="61" t="str">
        <f t="shared" si="13"/>
        <v>Zeile nicht bearbeitet</v>
      </c>
      <c r="U82" s="62" t="str">
        <f t="shared" si="14"/>
        <v>Leere Zellen</v>
      </c>
      <c r="V82" s="63"/>
      <c r="W82" s="78" t="str">
        <f t="shared" si="15"/>
        <v/>
      </c>
      <c r="X82" s="78" t="str">
        <f t="shared" si="16"/>
        <v/>
      </c>
      <c r="Y82" s="63"/>
      <c r="Z82" s="39" t="str">
        <f t="shared" si="17"/>
        <v/>
      </c>
      <c r="AA82" s="39" t="str">
        <f t="shared" si="18"/>
        <v/>
      </c>
      <c r="AB82" s="64"/>
      <c r="AC82" s="39">
        <f t="shared" si="11"/>
        <v>0</v>
      </c>
      <c r="AD82" s="39" t="str">
        <f t="shared" si="19"/>
        <v>Ja</v>
      </c>
    </row>
    <row r="83" spans="1:30" ht="24" customHeight="1" x14ac:dyDescent="0.25">
      <c r="A83" s="78">
        <v>60</v>
      </c>
      <c r="B83" s="117"/>
      <c r="C83" s="117"/>
      <c r="D83" s="252"/>
      <c r="E83" s="253"/>
      <c r="F83" s="253"/>
      <c r="G83" s="253"/>
      <c r="H83" s="253"/>
      <c r="I83" s="253"/>
      <c r="J83" s="254"/>
      <c r="K83" s="257"/>
      <c r="L83" s="256"/>
      <c r="M83" s="80" t="str">
        <f t="shared" si="10"/>
        <v/>
      </c>
      <c r="N83" s="81" t="str">
        <f t="shared" si="12"/>
        <v/>
      </c>
      <c r="S83" s="78"/>
      <c r="T83" s="61" t="str">
        <f t="shared" si="13"/>
        <v>Zeile nicht bearbeitet</v>
      </c>
      <c r="U83" s="62" t="str">
        <f t="shared" si="14"/>
        <v>Leere Zellen</v>
      </c>
      <c r="V83" s="63"/>
      <c r="W83" s="78" t="str">
        <f t="shared" si="15"/>
        <v/>
      </c>
      <c r="X83" s="78" t="str">
        <f t="shared" si="16"/>
        <v/>
      </c>
      <c r="Y83" s="63"/>
      <c r="Z83" s="39" t="str">
        <f t="shared" si="17"/>
        <v/>
      </c>
      <c r="AA83" s="39" t="str">
        <f t="shared" si="18"/>
        <v/>
      </c>
      <c r="AB83" s="64"/>
      <c r="AC83" s="39">
        <f t="shared" si="11"/>
        <v>0</v>
      </c>
      <c r="AD83" s="39" t="str">
        <f t="shared" si="19"/>
        <v>Ja</v>
      </c>
    </row>
    <row r="84" spans="1:30" ht="24" customHeight="1" x14ac:dyDescent="0.25">
      <c r="A84" s="78">
        <v>61</v>
      </c>
      <c r="B84" s="117"/>
      <c r="C84" s="117"/>
      <c r="D84" s="252"/>
      <c r="E84" s="253"/>
      <c r="F84" s="253"/>
      <c r="G84" s="253"/>
      <c r="H84" s="253"/>
      <c r="I84" s="253"/>
      <c r="J84" s="254"/>
      <c r="K84" s="257"/>
      <c r="L84" s="256"/>
      <c r="M84" s="80" t="str">
        <f t="shared" si="10"/>
        <v/>
      </c>
      <c r="N84" s="81" t="str">
        <f t="shared" si="12"/>
        <v/>
      </c>
      <c r="S84" s="78"/>
      <c r="T84" s="61" t="str">
        <f t="shared" si="13"/>
        <v>Zeile nicht bearbeitet</v>
      </c>
      <c r="U84" s="62" t="str">
        <f t="shared" si="14"/>
        <v>Leere Zellen</v>
      </c>
      <c r="V84" s="63"/>
      <c r="W84" s="78" t="str">
        <f t="shared" si="15"/>
        <v/>
      </c>
      <c r="X84" s="78" t="str">
        <f t="shared" si="16"/>
        <v/>
      </c>
      <c r="Y84" s="63"/>
      <c r="Z84" s="39" t="str">
        <f t="shared" si="17"/>
        <v/>
      </c>
      <c r="AA84" s="39" t="str">
        <f t="shared" si="18"/>
        <v/>
      </c>
      <c r="AB84" s="64"/>
      <c r="AC84" s="39">
        <f t="shared" si="11"/>
        <v>0</v>
      </c>
      <c r="AD84" s="39" t="str">
        <f t="shared" si="19"/>
        <v>Ja</v>
      </c>
    </row>
    <row r="85" spans="1:30" ht="24" customHeight="1" x14ac:dyDescent="0.25">
      <c r="A85" s="78">
        <v>62</v>
      </c>
      <c r="B85" s="117"/>
      <c r="C85" s="117"/>
      <c r="D85" s="252"/>
      <c r="E85" s="253"/>
      <c r="F85" s="253"/>
      <c r="G85" s="253"/>
      <c r="H85" s="253"/>
      <c r="I85" s="253"/>
      <c r="J85" s="254"/>
      <c r="K85" s="257"/>
      <c r="L85" s="256"/>
      <c r="M85" s="80" t="str">
        <f t="shared" si="10"/>
        <v/>
      </c>
      <c r="N85" s="81" t="str">
        <f t="shared" si="12"/>
        <v/>
      </c>
      <c r="S85" s="78"/>
      <c r="T85" s="61" t="str">
        <f t="shared" si="13"/>
        <v>Zeile nicht bearbeitet</v>
      </c>
      <c r="U85" s="62" t="str">
        <f t="shared" si="14"/>
        <v>Leere Zellen</v>
      </c>
      <c r="V85" s="63"/>
      <c r="W85" s="78" t="str">
        <f t="shared" si="15"/>
        <v/>
      </c>
      <c r="X85" s="78" t="str">
        <f t="shared" si="16"/>
        <v/>
      </c>
      <c r="Y85" s="63"/>
      <c r="Z85" s="39" t="str">
        <f t="shared" si="17"/>
        <v/>
      </c>
      <c r="AA85" s="39" t="str">
        <f t="shared" si="18"/>
        <v/>
      </c>
      <c r="AB85" s="64"/>
      <c r="AC85" s="39">
        <f t="shared" si="11"/>
        <v>0</v>
      </c>
      <c r="AD85" s="39" t="str">
        <f t="shared" si="19"/>
        <v>Ja</v>
      </c>
    </row>
    <row r="86" spans="1:30" ht="24" customHeight="1" x14ac:dyDescent="0.25">
      <c r="A86" s="78">
        <v>63</v>
      </c>
      <c r="B86" s="117"/>
      <c r="C86" s="117"/>
      <c r="D86" s="252"/>
      <c r="E86" s="253"/>
      <c r="F86" s="253"/>
      <c r="G86" s="253"/>
      <c r="H86" s="253"/>
      <c r="I86" s="253"/>
      <c r="J86" s="254"/>
      <c r="K86" s="257"/>
      <c r="L86" s="256"/>
      <c r="M86" s="80" t="str">
        <f t="shared" si="10"/>
        <v/>
      </c>
      <c r="N86" s="81" t="str">
        <f t="shared" si="12"/>
        <v/>
      </c>
      <c r="S86" s="78"/>
      <c r="T86" s="61" t="str">
        <f t="shared" si="13"/>
        <v>Zeile nicht bearbeitet</v>
      </c>
      <c r="U86" s="62" t="str">
        <f t="shared" si="14"/>
        <v>Leere Zellen</v>
      </c>
      <c r="V86" s="63"/>
      <c r="W86" s="78" t="str">
        <f t="shared" si="15"/>
        <v/>
      </c>
      <c r="X86" s="78" t="str">
        <f t="shared" si="16"/>
        <v/>
      </c>
      <c r="Y86" s="63"/>
      <c r="Z86" s="39" t="str">
        <f t="shared" si="17"/>
        <v/>
      </c>
      <c r="AA86" s="39" t="str">
        <f t="shared" si="18"/>
        <v/>
      </c>
      <c r="AB86" s="64"/>
      <c r="AC86" s="39">
        <f t="shared" si="11"/>
        <v>0</v>
      </c>
      <c r="AD86" s="39" t="str">
        <f t="shared" si="19"/>
        <v>Ja</v>
      </c>
    </row>
    <row r="87" spans="1:30" ht="24" customHeight="1" x14ac:dyDescent="0.25">
      <c r="A87" s="78">
        <v>64</v>
      </c>
      <c r="B87" s="117"/>
      <c r="C87" s="117"/>
      <c r="D87" s="252"/>
      <c r="E87" s="253"/>
      <c r="F87" s="253"/>
      <c r="G87" s="253"/>
      <c r="H87" s="253"/>
      <c r="I87" s="253"/>
      <c r="J87" s="254"/>
      <c r="K87" s="257"/>
      <c r="L87" s="256"/>
      <c r="M87" s="80" t="str">
        <f t="shared" si="10"/>
        <v/>
      </c>
      <c r="N87" s="81" t="str">
        <f t="shared" si="12"/>
        <v/>
      </c>
      <c r="S87" s="78"/>
      <c r="T87" s="61" t="str">
        <f t="shared" si="13"/>
        <v>Zeile nicht bearbeitet</v>
      </c>
      <c r="U87" s="62" t="str">
        <f t="shared" si="14"/>
        <v>Leere Zellen</v>
      </c>
      <c r="V87" s="63"/>
      <c r="W87" s="78" t="str">
        <f t="shared" si="15"/>
        <v/>
      </c>
      <c r="X87" s="78" t="str">
        <f t="shared" si="16"/>
        <v/>
      </c>
      <c r="Y87" s="63"/>
      <c r="Z87" s="39" t="str">
        <f t="shared" si="17"/>
        <v/>
      </c>
      <c r="AA87" s="39" t="str">
        <f t="shared" si="18"/>
        <v/>
      </c>
      <c r="AB87" s="64"/>
      <c r="AC87" s="39">
        <f t="shared" si="11"/>
        <v>0</v>
      </c>
      <c r="AD87" s="39" t="str">
        <f t="shared" si="19"/>
        <v>Ja</v>
      </c>
    </row>
    <row r="88" spans="1:30" ht="24" customHeight="1" x14ac:dyDescent="0.25">
      <c r="A88" s="78">
        <v>65</v>
      </c>
      <c r="B88" s="79"/>
      <c r="C88" s="79"/>
      <c r="D88" s="252"/>
      <c r="E88" s="253"/>
      <c r="F88" s="253"/>
      <c r="G88" s="253"/>
      <c r="H88" s="253"/>
      <c r="I88" s="253"/>
      <c r="J88" s="254"/>
      <c r="K88" s="257"/>
      <c r="L88" s="256"/>
      <c r="M88" s="80" t="str">
        <f t="shared" si="10"/>
        <v/>
      </c>
      <c r="N88" s="81" t="str">
        <f t="shared" si="12"/>
        <v/>
      </c>
      <c r="S88" s="78"/>
      <c r="T88" s="61" t="str">
        <f t="shared" ref="T88:T123" si="20">IF(OR(B88&lt;&gt;"",C88&lt;&gt;"",D88&lt;&gt;"",K88&lt;&gt;""),"Zeile bearbeitet","Zeile nicht bearbeitet")</f>
        <v>Zeile nicht bearbeitet</v>
      </c>
      <c r="U88" s="62" t="str">
        <f t="shared" ref="U88:U123" si="21">IF(OR(B88="",C88="",D88="",K88=""),"Leere Zellen","Keine leere Zellen")</f>
        <v>Leere Zellen</v>
      </c>
      <c r="V88" s="63"/>
      <c r="W88" s="78" t="str">
        <f t="shared" ref="W88:W123" si="22">IF(B88="","",YEAR(B88))</f>
        <v/>
      </c>
      <c r="X88" s="78" t="str">
        <f t="shared" ref="X88:X119" si="23">IF(ISERROR(IF(INDEX($A$11:$C$16,MATCH(W88,$C$11:$C$16,0),1)="Erhebungsbogenverfahren","",INDEX($A$11:$C$16,MATCH(W88,$C$11:$C$16,0),1))),"",IF(OR(INDEX($A$11:$C$16,MATCH(W88,$C$11:$C$16,0),1)="Erhebungsbogenverfahren",INDEX($A$11:$C$16,MATCH(W88,$C$11:$C$16,0),1)=""),"","Ja"))</f>
        <v/>
      </c>
      <c r="Y88" s="63"/>
      <c r="Z88" s="39" t="str">
        <f t="shared" ref="Z88:Z123" si="24">IF(B88="","",IF(COUNTIF($B$24:$B$123,B88)&gt;1,"Duplikat","Unikat"))</f>
        <v/>
      </c>
      <c r="AA88" s="39" t="str">
        <f t="shared" ref="AA88:AA123" si="25">IF(C88="","",IF(COUNTIF($C$24:$C$123,C88)&gt;1,"Duplikat","Unikat"))</f>
        <v/>
      </c>
      <c r="AB88" s="64"/>
      <c r="AC88" s="39">
        <f t="shared" si="11"/>
        <v>0</v>
      </c>
      <c r="AD88" s="39" t="str">
        <f t="shared" ref="AD88:AD119" si="26">IF(AND(AC88=0,OR($N$11="",$N$11&lt;&gt;"")),"Ja",IF(AND(AC88=1,$N$11&lt;&gt;""),"Ja","Nein"))</f>
        <v>Ja</v>
      </c>
    </row>
    <row r="89" spans="1:30" ht="24" customHeight="1" x14ac:dyDescent="0.25">
      <c r="A89" s="78">
        <v>66</v>
      </c>
      <c r="B89" s="79"/>
      <c r="C89" s="79"/>
      <c r="D89" s="252"/>
      <c r="E89" s="253"/>
      <c r="F89" s="253"/>
      <c r="G89" s="253"/>
      <c r="H89" s="253"/>
      <c r="I89" s="253"/>
      <c r="J89" s="254"/>
      <c r="K89" s="257"/>
      <c r="L89" s="256"/>
      <c r="M89" s="80" t="str">
        <f t="shared" ref="M89:M123" si="27">IF(AA89="Duplikat","Bitte Plausibilität prüfen","")</f>
        <v/>
      </c>
      <c r="N89" s="81" t="str">
        <f t="shared" si="12"/>
        <v/>
      </c>
      <c r="S89" s="78"/>
      <c r="T89" s="61" t="str">
        <f t="shared" si="20"/>
        <v>Zeile nicht bearbeitet</v>
      </c>
      <c r="U89" s="62" t="str">
        <f t="shared" si="21"/>
        <v>Leere Zellen</v>
      </c>
      <c r="V89" s="63"/>
      <c r="W89" s="78" t="str">
        <f t="shared" si="22"/>
        <v/>
      </c>
      <c r="X89" s="78" t="str">
        <f t="shared" si="23"/>
        <v/>
      </c>
      <c r="Y89" s="63"/>
      <c r="Z89" s="39" t="str">
        <f t="shared" si="24"/>
        <v/>
      </c>
      <c r="AA89" s="39" t="str">
        <f t="shared" si="25"/>
        <v/>
      </c>
      <c r="AB89" s="64"/>
      <c r="AC89" s="39">
        <f t="shared" ref="AC89:AC123" si="28">IF(AA89="Duplikat",1,0)</f>
        <v>0</v>
      </c>
      <c r="AD89" s="39" t="str">
        <f t="shared" si="26"/>
        <v>Ja</v>
      </c>
    </row>
    <row r="90" spans="1:30" ht="24" customHeight="1" x14ac:dyDescent="0.25">
      <c r="A90" s="78">
        <v>67</v>
      </c>
      <c r="B90" s="79"/>
      <c r="C90" s="79"/>
      <c r="D90" s="252"/>
      <c r="E90" s="253"/>
      <c r="F90" s="253"/>
      <c r="G90" s="253"/>
      <c r="H90" s="253"/>
      <c r="I90" s="253"/>
      <c r="J90" s="254"/>
      <c r="K90" s="257"/>
      <c r="L90" s="256"/>
      <c r="M90" s="80" t="str">
        <f t="shared" si="27"/>
        <v/>
      </c>
      <c r="N90" s="81" t="str">
        <f t="shared" si="12"/>
        <v/>
      </c>
      <c r="S90" s="78"/>
      <c r="T90" s="61" t="str">
        <f t="shared" si="20"/>
        <v>Zeile nicht bearbeitet</v>
      </c>
      <c r="U90" s="62" t="str">
        <f t="shared" si="21"/>
        <v>Leere Zellen</v>
      </c>
      <c r="V90" s="63"/>
      <c r="W90" s="78" t="str">
        <f t="shared" si="22"/>
        <v/>
      </c>
      <c r="X90" s="78" t="str">
        <f t="shared" si="23"/>
        <v/>
      </c>
      <c r="Y90" s="63"/>
      <c r="Z90" s="39" t="str">
        <f t="shared" si="24"/>
        <v/>
      </c>
      <c r="AA90" s="39" t="str">
        <f t="shared" si="25"/>
        <v/>
      </c>
      <c r="AB90" s="64"/>
      <c r="AC90" s="39">
        <f t="shared" si="28"/>
        <v>0</v>
      </c>
      <c r="AD90" s="39" t="str">
        <f t="shared" si="26"/>
        <v>Ja</v>
      </c>
    </row>
    <row r="91" spans="1:30" ht="24" customHeight="1" x14ac:dyDescent="0.25">
      <c r="A91" s="78">
        <v>68</v>
      </c>
      <c r="B91" s="79"/>
      <c r="C91" s="79"/>
      <c r="D91" s="252"/>
      <c r="E91" s="253"/>
      <c r="F91" s="253"/>
      <c r="G91" s="253"/>
      <c r="H91" s="253"/>
      <c r="I91" s="253"/>
      <c r="J91" s="254"/>
      <c r="K91" s="257"/>
      <c r="L91" s="256"/>
      <c r="M91" s="80" t="str">
        <f t="shared" si="27"/>
        <v/>
      </c>
      <c r="N91" s="81" t="str">
        <f t="shared" si="12"/>
        <v/>
      </c>
      <c r="S91" s="78"/>
      <c r="T91" s="61" t="str">
        <f t="shared" si="20"/>
        <v>Zeile nicht bearbeitet</v>
      </c>
      <c r="U91" s="62" t="str">
        <f t="shared" si="21"/>
        <v>Leere Zellen</v>
      </c>
      <c r="V91" s="63"/>
      <c r="W91" s="78" t="str">
        <f t="shared" si="22"/>
        <v/>
      </c>
      <c r="X91" s="78" t="str">
        <f t="shared" si="23"/>
        <v/>
      </c>
      <c r="Y91" s="63"/>
      <c r="Z91" s="39" t="str">
        <f t="shared" si="24"/>
        <v/>
      </c>
      <c r="AA91" s="39" t="str">
        <f t="shared" si="25"/>
        <v/>
      </c>
      <c r="AB91" s="64"/>
      <c r="AC91" s="39">
        <f t="shared" si="28"/>
        <v>0</v>
      </c>
      <c r="AD91" s="39" t="str">
        <f t="shared" si="26"/>
        <v>Ja</v>
      </c>
    </row>
    <row r="92" spans="1:30" ht="24" customHeight="1" x14ac:dyDescent="0.25">
      <c r="A92" s="78">
        <v>69</v>
      </c>
      <c r="B92" s="79"/>
      <c r="C92" s="79"/>
      <c r="D92" s="252"/>
      <c r="E92" s="253"/>
      <c r="F92" s="253"/>
      <c r="G92" s="253"/>
      <c r="H92" s="253"/>
      <c r="I92" s="253"/>
      <c r="J92" s="254"/>
      <c r="K92" s="257"/>
      <c r="L92" s="256"/>
      <c r="M92" s="80" t="str">
        <f t="shared" si="27"/>
        <v/>
      </c>
      <c r="N92" s="81" t="str">
        <f t="shared" si="12"/>
        <v/>
      </c>
      <c r="S92" s="78"/>
      <c r="T92" s="61" t="str">
        <f t="shared" si="20"/>
        <v>Zeile nicht bearbeitet</v>
      </c>
      <c r="U92" s="62" t="str">
        <f t="shared" si="21"/>
        <v>Leere Zellen</v>
      </c>
      <c r="V92" s="63"/>
      <c r="W92" s="78" t="str">
        <f t="shared" si="22"/>
        <v/>
      </c>
      <c r="X92" s="78" t="str">
        <f t="shared" si="23"/>
        <v/>
      </c>
      <c r="Y92" s="63"/>
      <c r="Z92" s="39" t="str">
        <f t="shared" si="24"/>
        <v/>
      </c>
      <c r="AA92" s="39" t="str">
        <f t="shared" si="25"/>
        <v/>
      </c>
      <c r="AB92" s="64"/>
      <c r="AC92" s="39">
        <f t="shared" si="28"/>
        <v>0</v>
      </c>
      <c r="AD92" s="39" t="str">
        <f t="shared" si="26"/>
        <v>Ja</v>
      </c>
    </row>
    <row r="93" spans="1:30" ht="24" customHeight="1" x14ac:dyDescent="0.25">
      <c r="A93" s="78">
        <v>70</v>
      </c>
      <c r="B93" s="79"/>
      <c r="C93" s="79"/>
      <c r="D93" s="252"/>
      <c r="E93" s="253"/>
      <c r="F93" s="253"/>
      <c r="G93" s="253"/>
      <c r="H93" s="253"/>
      <c r="I93" s="253"/>
      <c r="J93" s="254"/>
      <c r="K93" s="257"/>
      <c r="L93" s="256"/>
      <c r="M93" s="80" t="str">
        <f t="shared" si="27"/>
        <v/>
      </c>
      <c r="N93" s="81" t="str">
        <f t="shared" si="12"/>
        <v/>
      </c>
      <c r="S93" s="78"/>
      <c r="T93" s="61" t="str">
        <f t="shared" si="20"/>
        <v>Zeile nicht bearbeitet</v>
      </c>
      <c r="U93" s="62" t="str">
        <f t="shared" si="21"/>
        <v>Leere Zellen</v>
      </c>
      <c r="V93" s="63"/>
      <c r="W93" s="78" t="str">
        <f t="shared" si="22"/>
        <v/>
      </c>
      <c r="X93" s="78" t="str">
        <f t="shared" si="23"/>
        <v/>
      </c>
      <c r="Y93" s="63"/>
      <c r="Z93" s="39" t="str">
        <f t="shared" si="24"/>
        <v/>
      </c>
      <c r="AA93" s="39" t="str">
        <f t="shared" si="25"/>
        <v/>
      </c>
      <c r="AB93" s="64"/>
      <c r="AC93" s="39">
        <f t="shared" si="28"/>
        <v>0</v>
      </c>
      <c r="AD93" s="39" t="str">
        <f t="shared" si="26"/>
        <v>Ja</v>
      </c>
    </row>
    <row r="94" spans="1:30" ht="24" customHeight="1" x14ac:dyDescent="0.25">
      <c r="A94" s="78">
        <v>71</v>
      </c>
      <c r="B94" s="79"/>
      <c r="C94" s="79"/>
      <c r="D94" s="252"/>
      <c r="E94" s="253"/>
      <c r="F94" s="253"/>
      <c r="G94" s="253"/>
      <c r="H94" s="253"/>
      <c r="I94" s="253"/>
      <c r="J94" s="254"/>
      <c r="K94" s="257"/>
      <c r="L94" s="256"/>
      <c r="M94" s="80" t="str">
        <f t="shared" si="27"/>
        <v/>
      </c>
      <c r="N94" s="81" t="str">
        <f t="shared" si="12"/>
        <v/>
      </c>
      <c r="S94" s="78"/>
      <c r="T94" s="61" t="str">
        <f t="shared" si="20"/>
        <v>Zeile nicht bearbeitet</v>
      </c>
      <c r="U94" s="62" t="str">
        <f t="shared" si="21"/>
        <v>Leere Zellen</v>
      </c>
      <c r="V94" s="63"/>
      <c r="W94" s="78" t="str">
        <f t="shared" si="22"/>
        <v/>
      </c>
      <c r="X94" s="78" t="str">
        <f t="shared" si="23"/>
        <v/>
      </c>
      <c r="Y94" s="63"/>
      <c r="Z94" s="39" t="str">
        <f t="shared" si="24"/>
        <v/>
      </c>
      <c r="AA94" s="39" t="str">
        <f t="shared" si="25"/>
        <v/>
      </c>
      <c r="AB94" s="64"/>
      <c r="AC94" s="39">
        <f t="shared" si="28"/>
        <v>0</v>
      </c>
      <c r="AD94" s="39" t="str">
        <f t="shared" si="26"/>
        <v>Ja</v>
      </c>
    </row>
    <row r="95" spans="1:30" ht="24" customHeight="1" x14ac:dyDescent="0.25">
      <c r="A95" s="78">
        <v>72</v>
      </c>
      <c r="B95" s="79"/>
      <c r="C95" s="79"/>
      <c r="D95" s="252"/>
      <c r="E95" s="253"/>
      <c r="F95" s="253"/>
      <c r="G95" s="253"/>
      <c r="H95" s="253"/>
      <c r="I95" s="253"/>
      <c r="J95" s="254"/>
      <c r="K95" s="257"/>
      <c r="L95" s="256"/>
      <c r="M95" s="80" t="str">
        <f t="shared" si="27"/>
        <v/>
      </c>
      <c r="N95" s="81" t="str">
        <f t="shared" si="12"/>
        <v/>
      </c>
      <c r="S95" s="78"/>
      <c r="T95" s="61" t="str">
        <f t="shared" si="20"/>
        <v>Zeile nicht bearbeitet</v>
      </c>
      <c r="U95" s="62" t="str">
        <f t="shared" si="21"/>
        <v>Leere Zellen</v>
      </c>
      <c r="V95" s="63"/>
      <c r="W95" s="78" t="str">
        <f t="shared" si="22"/>
        <v/>
      </c>
      <c r="X95" s="78" t="str">
        <f t="shared" si="23"/>
        <v/>
      </c>
      <c r="Y95" s="63"/>
      <c r="Z95" s="39" t="str">
        <f t="shared" si="24"/>
        <v/>
      </c>
      <c r="AA95" s="39" t="str">
        <f t="shared" si="25"/>
        <v/>
      </c>
      <c r="AB95" s="64"/>
      <c r="AC95" s="39">
        <f t="shared" si="28"/>
        <v>0</v>
      </c>
      <c r="AD95" s="39" t="str">
        <f t="shared" si="26"/>
        <v>Ja</v>
      </c>
    </row>
    <row r="96" spans="1:30" ht="24" customHeight="1" x14ac:dyDescent="0.25">
      <c r="A96" s="78">
        <v>73</v>
      </c>
      <c r="B96" s="79"/>
      <c r="C96" s="79"/>
      <c r="D96" s="252"/>
      <c r="E96" s="253"/>
      <c r="F96" s="253"/>
      <c r="G96" s="253"/>
      <c r="H96" s="253"/>
      <c r="I96" s="253"/>
      <c r="J96" s="254"/>
      <c r="K96" s="257"/>
      <c r="L96" s="256"/>
      <c r="M96" s="80" t="str">
        <f t="shared" si="27"/>
        <v/>
      </c>
      <c r="N96" s="81" t="str">
        <f t="shared" si="12"/>
        <v/>
      </c>
      <c r="S96" s="78"/>
      <c r="T96" s="61" t="str">
        <f t="shared" si="20"/>
        <v>Zeile nicht bearbeitet</v>
      </c>
      <c r="U96" s="62" t="str">
        <f t="shared" si="21"/>
        <v>Leere Zellen</v>
      </c>
      <c r="V96" s="63"/>
      <c r="W96" s="78" t="str">
        <f t="shared" si="22"/>
        <v/>
      </c>
      <c r="X96" s="78" t="str">
        <f t="shared" si="23"/>
        <v/>
      </c>
      <c r="Y96" s="63"/>
      <c r="Z96" s="39" t="str">
        <f t="shared" si="24"/>
        <v/>
      </c>
      <c r="AA96" s="39" t="str">
        <f t="shared" si="25"/>
        <v/>
      </c>
      <c r="AB96" s="64"/>
      <c r="AC96" s="39">
        <f t="shared" si="28"/>
        <v>0</v>
      </c>
      <c r="AD96" s="39" t="str">
        <f t="shared" si="26"/>
        <v>Ja</v>
      </c>
    </row>
    <row r="97" spans="1:30" ht="24" customHeight="1" x14ac:dyDescent="0.25">
      <c r="A97" s="78">
        <v>74</v>
      </c>
      <c r="B97" s="79"/>
      <c r="C97" s="79"/>
      <c r="D97" s="252"/>
      <c r="E97" s="253"/>
      <c r="F97" s="253"/>
      <c r="G97" s="253"/>
      <c r="H97" s="253"/>
      <c r="I97" s="253"/>
      <c r="J97" s="254"/>
      <c r="K97" s="257"/>
      <c r="L97" s="256"/>
      <c r="M97" s="80" t="str">
        <f t="shared" si="27"/>
        <v/>
      </c>
      <c r="N97" s="81" t="str">
        <f t="shared" si="12"/>
        <v/>
      </c>
      <c r="S97" s="78"/>
      <c r="T97" s="61" t="str">
        <f t="shared" si="20"/>
        <v>Zeile nicht bearbeitet</v>
      </c>
      <c r="U97" s="62" t="str">
        <f t="shared" si="21"/>
        <v>Leere Zellen</v>
      </c>
      <c r="V97" s="63"/>
      <c r="W97" s="78" t="str">
        <f t="shared" si="22"/>
        <v/>
      </c>
      <c r="X97" s="78" t="str">
        <f t="shared" si="23"/>
        <v/>
      </c>
      <c r="Y97" s="63"/>
      <c r="Z97" s="39" t="str">
        <f t="shared" si="24"/>
        <v/>
      </c>
      <c r="AA97" s="39" t="str">
        <f t="shared" si="25"/>
        <v/>
      </c>
      <c r="AB97" s="64"/>
      <c r="AC97" s="39">
        <f t="shared" si="28"/>
        <v>0</v>
      </c>
      <c r="AD97" s="39" t="str">
        <f t="shared" si="26"/>
        <v>Ja</v>
      </c>
    </row>
    <row r="98" spans="1:30" ht="24" customHeight="1" x14ac:dyDescent="0.25">
      <c r="A98" s="78">
        <v>75</v>
      </c>
      <c r="B98" s="79"/>
      <c r="C98" s="79"/>
      <c r="D98" s="252"/>
      <c r="E98" s="253"/>
      <c r="F98" s="253"/>
      <c r="G98" s="253"/>
      <c r="H98" s="253"/>
      <c r="I98" s="253"/>
      <c r="J98" s="254"/>
      <c r="K98" s="257"/>
      <c r="L98" s="256"/>
      <c r="M98" s="80" t="str">
        <f t="shared" si="27"/>
        <v/>
      </c>
      <c r="N98" s="81" t="str">
        <f t="shared" si="12"/>
        <v/>
      </c>
      <c r="S98" s="78"/>
      <c r="T98" s="61" t="str">
        <f t="shared" si="20"/>
        <v>Zeile nicht bearbeitet</v>
      </c>
      <c r="U98" s="62" t="str">
        <f t="shared" si="21"/>
        <v>Leere Zellen</v>
      </c>
      <c r="V98" s="63"/>
      <c r="W98" s="78" t="str">
        <f t="shared" si="22"/>
        <v/>
      </c>
      <c r="X98" s="78" t="str">
        <f t="shared" si="23"/>
        <v/>
      </c>
      <c r="Y98" s="63"/>
      <c r="Z98" s="39" t="str">
        <f t="shared" si="24"/>
        <v/>
      </c>
      <c r="AA98" s="39" t="str">
        <f t="shared" si="25"/>
        <v/>
      </c>
      <c r="AB98" s="64"/>
      <c r="AC98" s="39">
        <f t="shared" si="28"/>
        <v>0</v>
      </c>
      <c r="AD98" s="39" t="str">
        <f t="shared" si="26"/>
        <v>Ja</v>
      </c>
    </row>
    <row r="99" spans="1:30" ht="24" customHeight="1" x14ac:dyDescent="0.25">
      <c r="A99" s="78">
        <v>76</v>
      </c>
      <c r="B99" s="79"/>
      <c r="C99" s="79"/>
      <c r="D99" s="252"/>
      <c r="E99" s="253"/>
      <c r="F99" s="253"/>
      <c r="G99" s="253"/>
      <c r="H99" s="253"/>
      <c r="I99" s="253"/>
      <c r="J99" s="254"/>
      <c r="K99" s="257"/>
      <c r="L99" s="256"/>
      <c r="M99" s="80" t="str">
        <f t="shared" si="27"/>
        <v/>
      </c>
      <c r="N99" s="81" t="str">
        <f t="shared" ref="N99:N123" si="29">IF(T99="Zeile nicht bearbeitet","",IF(AND(T99="Zeile bearbeitet",U99="Leere Zellen"),"Zeile vollständig zu bearbeiten",IF(AND(T99="Zeile bearbeitet",U99="Keine leere Zellen"),"")))</f>
        <v/>
      </c>
      <c r="S99" s="78"/>
      <c r="T99" s="61" t="str">
        <f t="shared" si="20"/>
        <v>Zeile nicht bearbeitet</v>
      </c>
      <c r="U99" s="62" t="str">
        <f t="shared" si="21"/>
        <v>Leere Zellen</v>
      </c>
      <c r="V99" s="63"/>
      <c r="W99" s="78" t="str">
        <f t="shared" si="22"/>
        <v/>
      </c>
      <c r="X99" s="78" t="str">
        <f t="shared" si="23"/>
        <v/>
      </c>
      <c r="Y99" s="63"/>
      <c r="Z99" s="39" t="str">
        <f t="shared" si="24"/>
        <v/>
      </c>
      <c r="AA99" s="39" t="str">
        <f t="shared" si="25"/>
        <v/>
      </c>
      <c r="AB99" s="64"/>
      <c r="AC99" s="39">
        <f t="shared" si="28"/>
        <v>0</v>
      </c>
      <c r="AD99" s="39" t="str">
        <f t="shared" si="26"/>
        <v>Ja</v>
      </c>
    </row>
    <row r="100" spans="1:30" ht="24" customHeight="1" x14ac:dyDescent="0.25">
      <c r="A100" s="78">
        <v>77</v>
      </c>
      <c r="B100" s="79"/>
      <c r="C100" s="79"/>
      <c r="D100" s="252"/>
      <c r="E100" s="253"/>
      <c r="F100" s="253"/>
      <c r="G100" s="253"/>
      <c r="H100" s="253"/>
      <c r="I100" s="253"/>
      <c r="J100" s="254"/>
      <c r="K100" s="257"/>
      <c r="L100" s="256"/>
      <c r="M100" s="80" t="str">
        <f t="shared" si="27"/>
        <v/>
      </c>
      <c r="N100" s="81" t="str">
        <f t="shared" si="29"/>
        <v/>
      </c>
      <c r="S100" s="78"/>
      <c r="T100" s="61" t="str">
        <f t="shared" si="20"/>
        <v>Zeile nicht bearbeitet</v>
      </c>
      <c r="U100" s="62" t="str">
        <f t="shared" si="21"/>
        <v>Leere Zellen</v>
      </c>
      <c r="V100" s="63"/>
      <c r="W100" s="78" t="str">
        <f t="shared" si="22"/>
        <v/>
      </c>
      <c r="X100" s="78" t="str">
        <f t="shared" si="23"/>
        <v/>
      </c>
      <c r="Y100" s="63"/>
      <c r="Z100" s="39" t="str">
        <f t="shared" si="24"/>
        <v/>
      </c>
      <c r="AA100" s="39" t="str">
        <f t="shared" si="25"/>
        <v/>
      </c>
      <c r="AB100" s="64"/>
      <c r="AC100" s="39">
        <f t="shared" si="28"/>
        <v>0</v>
      </c>
      <c r="AD100" s="39" t="str">
        <f t="shared" si="26"/>
        <v>Ja</v>
      </c>
    </row>
    <row r="101" spans="1:30" ht="24" customHeight="1" x14ac:dyDescent="0.25">
      <c r="A101" s="78">
        <v>78</v>
      </c>
      <c r="B101" s="79"/>
      <c r="C101" s="79"/>
      <c r="D101" s="252"/>
      <c r="E101" s="253"/>
      <c r="F101" s="253"/>
      <c r="G101" s="253"/>
      <c r="H101" s="253"/>
      <c r="I101" s="253"/>
      <c r="J101" s="254"/>
      <c r="K101" s="257"/>
      <c r="L101" s="256"/>
      <c r="M101" s="80" t="str">
        <f t="shared" si="27"/>
        <v/>
      </c>
      <c r="N101" s="81" t="str">
        <f t="shared" si="29"/>
        <v/>
      </c>
      <c r="S101" s="78"/>
      <c r="T101" s="61" t="str">
        <f t="shared" si="20"/>
        <v>Zeile nicht bearbeitet</v>
      </c>
      <c r="U101" s="62" t="str">
        <f t="shared" si="21"/>
        <v>Leere Zellen</v>
      </c>
      <c r="V101" s="63"/>
      <c r="W101" s="78" t="str">
        <f t="shared" si="22"/>
        <v/>
      </c>
      <c r="X101" s="78" t="str">
        <f t="shared" si="23"/>
        <v/>
      </c>
      <c r="Y101" s="63"/>
      <c r="Z101" s="39" t="str">
        <f t="shared" si="24"/>
        <v/>
      </c>
      <c r="AA101" s="39" t="str">
        <f t="shared" si="25"/>
        <v/>
      </c>
      <c r="AB101" s="64"/>
      <c r="AC101" s="39">
        <f t="shared" si="28"/>
        <v>0</v>
      </c>
      <c r="AD101" s="39" t="str">
        <f t="shared" si="26"/>
        <v>Ja</v>
      </c>
    </row>
    <row r="102" spans="1:30" ht="24" customHeight="1" x14ac:dyDescent="0.25">
      <c r="A102" s="78">
        <v>79</v>
      </c>
      <c r="B102" s="79"/>
      <c r="C102" s="79"/>
      <c r="D102" s="252"/>
      <c r="E102" s="253"/>
      <c r="F102" s="253"/>
      <c r="G102" s="253"/>
      <c r="H102" s="253"/>
      <c r="I102" s="253"/>
      <c r="J102" s="254"/>
      <c r="K102" s="257"/>
      <c r="L102" s="256"/>
      <c r="M102" s="80" t="str">
        <f t="shared" si="27"/>
        <v/>
      </c>
      <c r="N102" s="81" t="str">
        <f t="shared" si="29"/>
        <v/>
      </c>
      <c r="S102" s="78"/>
      <c r="T102" s="61" t="str">
        <f t="shared" si="20"/>
        <v>Zeile nicht bearbeitet</v>
      </c>
      <c r="U102" s="62" t="str">
        <f t="shared" si="21"/>
        <v>Leere Zellen</v>
      </c>
      <c r="V102" s="63"/>
      <c r="W102" s="78" t="str">
        <f t="shared" si="22"/>
        <v/>
      </c>
      <c r="X102" s="78" t="str">
        <f t="shared" si="23"/>
        <v/>
      </c>
      <c r="Y102" s="63"/>
      <c r="Z102" s="39" t="str">
        <f t="shared" si="24"/>
        <v/>
      </c>
      <c r="AA102" s="39" t="str">
        <f t="shared" si="25"/>
        <v/>
      </c>
      <c r="AB102" s="64"/>
      <c r="AC102" s="39">
        <f t="shared" si="28"/>
        <v>0</v>
      </c>
      <c r="AD102" s="39" t="str">
        <f t="shared" si="26"/>
        <v>Ja</v>
      </c>
    </row>
    <row r="103" spans="1:30" ht="24" customHeight="1" x14ac:dyDescent="0.25">
      <c r="A103" s="78">
        <v>80</v>
      </c>
      <c r="B103" s="79"/>
      <c r="C103" s="79"/>
      <c r="D103" s="252"/>
      <c r="E103" s="253"/>
      <c r="F103" s="253"/>
      <c r="G103" s="253"/>
      <c r="H103" s="253"/>
      <c r="I103" s="253"/>
      <c r="J103" s="254"/>
      <c r="K103" s="257"/>
      <c r="L103" s="256"/>
      <c r="M103" s="80" t="str">
        <f t="shared" si="27"/>
        <v/>
      </c>
      <c r="N103" s="81" t="str">
        <f t="shared" si="29"/>
        <v/>
      </c>
      <c r="S103" s="78"/>
      <c r="T103" s="61" t="str">
        <f t="shared" si="20"/>
        <v>Zeile nicht bearbeitet</v>
      </c>
      <c r="U103" s="62" t="str">
        <f t="shared" si="21"/>
        <v>Leere Zellen</v>
      </c>
      <c r="V103" s="63"/>
      <c r="W103" s="78" t="str">
        <f t="shared" si="22"/>
        <v/>
      </c>
      <c r="X103" s="78" t="str">
        <f t="shared" si="23"/>
        <v/>
      </c>
      <c r="Y103" s="63"/>
      <c r="Z103" s="39" t="str">
        <f t="shared" si="24"/>
        <v/>
      </c>
      <c r="AA103" s="39" t="str">
        <f t="shared" si="25"/>
        <v/>
      </c>
      <c r="AB103" s="64"/>
      <c r="AC103" s="39">
        <f t="shared" si="28"/>
        <v>0</v>
      </c>
      <c r="AD103" s="39" t="str">
        <f t="shared" si="26"/>
        <v>Ja</v>
      </c>
    </row>
    <row r="104" spans="1:30" ht="24" customHeight="1" x14ac:dyDescent="0.25">
      <c r="A104" s="78">
        <v>81</v>
      </c>
      <c r="B104" s="79"/>
      <c r="C104" s="79"/>
      <c r="D104" s="252"/>
      <c r="E104" s="253"/>
      <c r="F104" s="253"/>
      <c r="G104" s="253"/>
      <c r="H104" s="253"/>
      <c r="I104" s="253"/>
      <c r="J104" s="254"/>
      <c r="K104" s="257"/>
      <c r="L104" s="256"/>
      <c r="M104" s="80" t="str">
        <f t="shared" si="27"/>
        <v/>
      </c>
      <c r="N104" s="81" t="str">
        <f t="shared" si="29"/>
        <v/>
      </c>
      <c r="S104" s="78"/>
      <c r="T104" s="61" t="str">
        <f t="shared" si="20"/>
        <v>Zeile nicht bearbeitet</v>
      </c>
      <c r="U104" s="62" t="str">
        <f t="shared" si="21"/>
        <v>Leere Zellen</v>
      </c>
      <c r="V104" s="63"/>
      <c r="W104" s="78" t="str">
        <f t="shared" si="22"/>
        <v/>
      </c>
      <c r="X104" s="78" t="str">
        <f t="shared" si="23"/>
        <v/>
      </c>
      <c r="Y104" s="63"/>
      <c r="Z104" s="39" t="str">
        <f t="shared" si="24"/>
        <v/>
      </c>
      <c r="AA104" s="39" t="str">
        <f t="shared" si="25"/>
        <v/>
      </c>
      <c r="AB104" s="64"/>
      <c r="AC104" s="39">
        <f t="shared" si="28"/>
        <v>0</v>
      </c>
      <c r="AD104" s="39" t="str">
        <f t="shared" si="26"/>
        <v>Ja</v>
      </c>
    </row>
    <row r="105" spans="1:30" ht="24" customHeight="1" x14ac:dyDescent="0.25">
      <c r="A105" s="78">
        <v>82</v>
      </c>
      <c r="B105" s="79"/>
      <c r="C105" s="79"/>
      <c r="D105" s="252"/>
      <c r="E105" s="253"/>
      <c r="F105" s="253"/>
      <c r="G105" s="253"/>
      <c r="H105" s="253"/>
      <c r="I105" s="253"/>
      <c r="J105" s="254"/>
      <c r="K105" s="257"/>
      <c r="L105" s="256"/>
      <c r="M105" s="80" t="str">
        <f t="shared" si="27"/>
        <v/>
      </c>
      <c r="N105" s="81" t="str">
        <f t="shared" si="29"/>
        <v/>
      </c>
      <c r="S105" s="78"/>
      <c r="T105" s="61" t="str">
        <f t="shared" si="20"/>
        <v>Zeile nicht bearbeitet</v>
      </c>
      <c r="U105" s="62" t="str">
        <f t="shared" si="21"/>
        <v>Leere Zellen</v>
      </c>
      <c r="V105" s="63"/>
      <c r="W105" s="78" t="str">
        <f t="shared" si="22"/>
        <v/>
      </c>
      <c r="X105" s="78" t="str">
        <f t="shared" si="23"/>
        <v/>
      </c>
      <c r="Y105" s="63"/>
      <c r="Z105" s="39" t="str">
        <f t="shared" si="24"/>
        <v/>
      </c>
      <c r="AA105" s="39" t="str">
        <f t="shared" si="25"/>
        <v/>
      </c>
      <c r="AB105" s="64"/>
      <c r="AC105" s="39">
        <f t="shared" si="28"/>
        <v>0</v>
      </c>
      <c r="AD105" s="39" t="str">
        <f t="shared" si="26"/>
        <v>Ja</v>
      </c>
    </row>
    <row r="106" spans="1:30" ht="24" customHeight="1" x14ac:dyDescent="0.25">
      <c r="A106" s="78">
        <v>83</v>
      </c>
      <c r="B106" s="79"/>
      <c r="C106" s="79"/>
      <c r="D106" s="252"/>
      <c r="E106" s="253"/>
      <c r="F106" s="253"/>
      <c r="G106" s="253"/>
      <c r="H106" s="253"/>
      <c r="I106" s="253"/>
      <c r="J106" s="254"/>
      <c r="K106" s="257"/>
      <c r="L106" s="256"/>
      <c r="M106" s="80" t="str">
        <f t="shared" si="27"/>
        <v/>
      </c>
      <c r="N106" s="81" t="str">
        <f t="shared" si="29"/>
        <v/>
      </c>
      <c r="S106" s="78"/>
      <c r="T106" s="61" t="str">
        <f t="shared" si="20"/>
        <v>Zeile nicht bearbeitet</v>
      </c>
      <c r="U106" s="62" t="str">
        <f t="shared" si="21"/>
        <v>Leere Zellen</v>
      </c>
      <c r="V106" s="63"/>
      <c r="W106" s="78" t="str">
        <f t="shared" si="22"/>
        <v/>
      </c>
      <c r="X106" s="78" t="str">
        <f t="shared" si="23"/>
        <v/>
      </c>
      <c r="Y106" s="63"/>
      <c r="Z106" s="39" t="str">
        <f t="shared" si="24"/>
        <v/>
      </c>
      <c r="AA106" s="39" t="str">
        <f t="shared" si="25"/>
        <v/>
      </c>
      <c r="AB106" s="64"/>
      <c r="AC106" s="39">
        <f t="shared" si="28"/>
        <v>0</v>
      </c>
      <c r="AD106" s="39" t="str">
        <f t="shared" si="26"/>
        <v>Ja</v>
      </c>
    </row>
    <row r="107" spans="1:30" ht="24" customHeight="1" x14ac:dyDescent="0.25">
      <c r="A107" s="78">
        <v>84</v>
      </c>
      <c r="B107" s="79"/>
      <c r="C107" s="79"/>
      <c r="D107" s="252"/>
      <c r="E107" s="253"/>
      <c r="F107" s="253"/>
      <c r="G107" s="253"/>
      <c r="H107" s="253"/>
      <c r="I107" s="253"/>
      <c r="J107" s="254"/>
      <c r="K107" s="257"/>
      <c r="L107" s="256"/>
      <c r="M107" s="80" t="str">
        <f t="shared" si="27"/>
        <v/>
      </c>
      <c r="N107" s="81" t="str">
        <f t="shared" si="29"/>
        <v/>
      </c>
      <c r="S107" s="78"/>
      <c r="T107" s="61" t="str">
        <f t="shared" si="20"/>
        <v>Zeile nicht bearbeitet</v>
      </c>
      <c r="U107" s="62" t="str">
        <f t="shared" si="21"/>
        <v>Leere Zellen</v>
      </c>
      <c r="V107" s="63"/>
      <c r="W107" s="78" t="str">
        <f t="shared" si="22"/>
        <v/>
      </c>
      <c r="X107" s="78" t="str">
        <f t="shared" si="23"/>
        <v/>
      </c>
      <c r="Y107" s="63"/>
      <c r="Z107" s="39" t="str">
        <f t="shared" si="24"/>
        <v/>
      </c>
      <c r="AA107" s="39" t="str">
        <f t="shared" si="25"/>
        <v/>
      </c>
      <c r="AB107" s="64"/>
      <c r="AC107" s="39">
        <f t="shared" si="28"/>
        <v>0</v>
      </c>
      <c r="AD107" s="39" t="str">
        <f t="shared" si="26"/>
        <v>Ja</v>
      </c>
    </row>
    <row r="108" spans="1:30" ht="24" customHeight="1" x14ac:dyDescent="0.25">
      <c r="A108" s="78">
        <v>85</v>
      </c>
      <c r="B108" s="79"/>
      <c r="C108" s="79"/>
      <c r="D108" s="252"/>
      <c r="E108" s="253"/>
      <c r="F108" s="253"/>
      <c r="G108" s="253"/>
      <c r="H108" s="253"/>
      <c r="I108" s="253"/>
      <c r="J108" s="254"/>
      <c r="K108" s="257"/>
      <c r="L108" s="256"/>
      <c r="M108" s="80" t="str">
        <f t="shared" si="27"/>
        <v/>
      </c>
      <c r="N108" s="81" t="str">
        <f t="shared" si="29"/>
        <v/>
      </c>
      <c r="S108" s="78"/>
      <c r="T108" s="61" t="str">
        <f t="shared" si="20"/>
        <v>Zeile nicht bearbeitet</v>
      </c>
      <c r="U108" s="62" t="str">
        <f t="shared" si="21"/>
        <v>Leere Zellen</v>
      </c>
      <c r="V108" s="63"/>
      <c r="W108" s="78" t="str">
        <f t="shared" si="22"/>
        <v/>
      </c>
      <c r="X108" s="78" t="str">
        <f t="shared" si="23"/>
        <v/>
      </c>
      <c r="Y108" s="63"/>
      <c r="Z108" s="39" t="str">
        <f t="shared" si="24"/>
        <v/>
      </c>
      <c r="AA108" s="39" t="str">
        <f t="shared" si="25"/>
        <v/>
      </c>
      <c r="AB108" s="64"/>
      <c r="AC108" s="39">
        <f t="shared" si="28"/>
        <v>0</v>
      </c>
      <c r="AD108" s="39" t="str">
        <f t="shared" si="26"/>
        <v>Ja</v>
      </c>
    </row>
    <row r="109" spans="1:30" ht="24" customHeight="1" x14ac:dyDescent="0.25">
      <c r="A109" s="78">
        <v>86</v>
      </c>
      <c r="B109" s="79"/>
      <c r="C109" s="79"/>
      <c r="D109" s="252"/>
      <c r="E109" s="253"/>
      <c r="F109" s="253"/>
      <c r="G109" s="253"/>
      <c r="H109" s="253"/>
      <c r="I109" s="253"/>
      <c r="J109" s="254"/>
      <c r="K109" s="257"/>
      <c r="L109" s="256"/>
      <c r="M109" s="80" t="str">
        <f t="shared" si="27"/>
        <v/>
      </c>
      <c r="N109" s="81" t="str">
        <f t="shared" si="29"/>
        <v/>
      </c>
      <c r="S109" s="78"/>
      <c r="T109" s="61" t="str">
        <f t="shared" si="20"/>
        <v>Zeile nicht bearbeitet</v>
      </c>
      <c r="U109" s="62" t="str">
        <f t="shared" si="21"/>
        <v>Leere Zellen</v>
      </c>
      <c r="V109" s="63"/>
      <c r="W109" s="78" t="str">
        <f t="shared" si="22"/>
        <v/>
      </c>
      <c r="X109" s="78" t="str">
        <f t="shared" si="23"/>
        <v/>
      </c>
      <c r="Y109" s="63"/>
      <c r="Z109" s="39" t="str">
        <f t="shared" si="24"/>
        <v/>
      </c>
      <c r="AA109" s="39" t="str">
        <f t="shared" si="25"/>
        <v/>
      </c>
      <c r="AB109" s="64"/>
      <c r="AC109" s="39">
        <f t="shared" si="28"/>
        <v>0</v>
      </c>
      <c r="AD109" s="39" t="str">
        <f t="shared" si="26"/>
        <v>Ja</v>
      </c>
    </row>
    <row r="110" spans="1:30" ht="24" customHeight="1" x14ac:dyDescent="0.25">
      <c r="A110" s="78">
        <v>87</v>
      </c>
      <c r="B110" s="79"/>
      <c r="C110" s="79"/>
      <c r="D110" s="252"/>
      <c r="E110" s="253"/>
      <c r="F110" s="253"/>
      <c r="G110" s="253"/>
      <c r="H110" s="253"/>
      <c r="I110" s="253"/>
      <c r="J110" s="254"/>
      <c r="K110" s="257"/>
      <c r="L110" s="256"/>
      <c r="M110" s="80" t="str">
        <f t="shared" si="27"/>
        <v/>
      </c>
      <c r="N110" s="81" t="str">
        <f t="shared" si="29"/>
        <v/>
      </c>
      <c r="S110" s="78"/>
      <c r="T110" s="61" t="str">
        <f t="shared" si="20"/>
        <v>Zeile nicht bearbeitet</v>
      </c>
      <c r="U110" s="62" t="str">
        <f t="shared" si="21"/>
        <v>Leere Zellen</v>
      </c>
      <c r="V110" s="63"/>
      <c r="W110" s="78" t="str">
        <f t="shared" si="22"/>
        <v/>
      </c>
      <c r="X110" s="78" t="str">
        <f t="shared" si="23"/>
        <v/>
      </c>
      <c r="Y110" s="63"/>
      <c r="Z110" s="39" t="str">
        <f t="shared" si="24"/>
        <v/>
      </c>
      <c r="AA110" s="39" t="str">
        <f t="shared" si="25"/>
        <v/>
      </c>
      <c r="AB110" s="64"/>
      <c r="AC110" s="39">
        <f t="shared" si="28"/>
        <v>0</v>
      </c>
      <c r="AD110" s="39" t="str">
        <f t="shared" si="26"/>
        <v>Ja</v>
      </c>
    </row>
    <row r="111" spans="1:30" ht="24" customHeight="1" x14ac:dyDescent="0.25">
      <c r="A111" s="78">
        <v>88</v>
      </c>
      <c r="B111" s="79"/>
      <c r="C111" s="79"/>
      <c r="D111" s="252"/>
      <c r="E111" s="253"/>
      <c r="F111" s="253"/>
      <c r="G111" s="253"/>
      <c r="H111" s="253"/>
      <c r="I111" s="253"/>
      <c r="J111" s="254"/>
      <c r="K111" s="257"/>
      <c r="L111" s="256"/>
      <c r="M111" s="80" t="str">
        <f t="shared" si="27"/>
        <v/>
      </c>
      <c r="N111" s="81" t="str">
        <f t="shared" si="29"/>
        <v/>
      </c>
      <c r="S111" s="78"/>
      <c r="T111" s="61" t="str">
        <f t="shared" si="20"/>
        <v>Zeile nicht bearbeitet</v>
      </c>
      <c r="U111" s="62" t="str">
        <f t="shared" si="21"/>
        <v>Leere Zellen</v>
      </c>
      <c r="V111" s="63"/>
      <c r="W111" s="78" t="str">
        <f t="shared" si="22"/>
        <v/>
      </c>
      <c r="X111" s="78" t="str">
        <f t="shared" si="23"/>
        <v/>
      </c>
      <c r="Y111" s="63"/>
      <c r="Z111" s="39" t="str">
        <f t="shared" si="24"/>
        <v/>
      </c>
      <c r="AA111" s="39" t="str">
        <f t="shared" si="25"/>
        <v/>
      </c>
      <c r="AB111" s="64"/>
      <c r="AC111" s="39">
        <f t="shared" si="28"/>
        <v>0</v>
      </c>
      <c r="AD111" s="39" t="str">
        <f t="shared" si="26"/>
        <v>Ja</v>
      </c>
    </row>
    <row r="112" spans="1:30" ht="24" customHeight="1" x14ac:dyDescent="0.25">
      <c r="A112" s="78">
        <v>89</v>
      </c>
      <c r="B112" s="79"/>
      <c r="C112" s="79"/>
      <c r="D112" s="252"/>
      <c r="E112" s="253"/>
      <c r="F112" s="253"/>
      <c r="G112" s="253"/>
      <c r="H112" s="253"/>
      <c r="I112" s="253"/>
      <c r="J112" s="254"/>
      <c r="K112" s="257"/>
      <c r="L112" s="256"/>
      <c r="M112" s="80" t="str">
        <f t="shared" si="27"/>
        <v/>
      </c>
      <c r="N112" s="81" t="str">
        <f t="shared" si="29"/>
        <v/>
      </c>
      <c r="S112" s="78"/>
      <c r="T112" s="61" t="str">
        <f t="shared" si="20"/>
        <v>Zeile nicht bearbeitet</v>
      </c>
      <c r="U112" s="62" t="str">
        <f t="shared" si="21"/>
        <v>Leere Zellen</v>
      </c>
      <c r="V112" s="63"/>
      <c r="W112" s="78" t="str">
        <f t="shared" si="22"/>
        <v/>
      </c>
      <c r="X112" s="78" t="str">
        <f t="shared" si="23"/>
        <v/>
      </c>
      <c r="Y112" s="63"/>
      <c r="Z112" s="39" t="str">
        <f t="shared" si="24"/>
        <v/>
      </c>
      <c r="AA112" s="39" t="str">
        <f t="shared" si="25"/>
        <v/>
      </c>
      <c r="AB112" s="64"/>
      <c r="AC112" s="39">
        <f t="shared" si="28"/>
        <v>0</v>
      </c>
      <c r="AD112" s="39" t="str">
        <f t="shared" si="26"/>
        <v>Ja</v>
      </c>
    </row>
    <row r="113" spans="1:30" ht="24" customHeight="1" x14ac:dyDescent="0.25">
      <c r="A113" s="78">
        <v>90</v>
      </c>
      <c r="B113" s="79"/>
      <c r="C113" s="79"/>
      <c r="D113" s="252"/>
      <c r="E113" s="253"/>
      <c r="F113" s="253"/>
      <c r="G113" s="253"/>
      <c r="H113" s="253"/>
      <c r="I113" s="253"/>
      <c r="J113" s="254"/>
      <c r="K113" s="257"/>
      <c r="L113" s="256"/>
      <c r="M113" s="80" t="str">
        <f t="shared" si="27"/>
        <v/>
      </c>
      <c r="N113" s="81" t="str">
        <f t="shared" si="29"/>
        <v/>
      </c>
      <c r="S113" s="78"/>
      <c r="T113" s="61" t="str">
        <f t="shared" si="20"/>
        <v>Zeile nicht bearbeitet</v>
      </c>
      <c r="U113" s="62" t="str">
        <f t="shared" si="21"/>
        <v>Leere Zellen</v>
      </c>
      <c r="V113" s="63"/>
      <c r="W113" s="78" t="str">
        <f t="shared" si="22"/>
        <v/>
      </c>
      <c r="X113" s="78" t="str">
        <f t="shared" si="23"/>
        <v/>
      </c>
      <c r="Y113" s="63"/>
      <c r="Z113" s="39" t="str">
        <f t="shared" si="24"/>
        <v/>
      </c>
      <c r="AA113" s="39" t="str">
        <f t="shared" si="25"/>
        <v/>
      </c>
      <c r="AB113" s="64"/>
      <c r="AC113" s="39">
        <f t="shared" si="28"/>
        <v>0</v>
      </c>
      <c r="AD113" s="39" t="str">
        <f t="shared" si="26"/>
        <v>Ja</v>
      </c>
    </row>
    <row r="114" spans="1:30" ht="24" customHeight="1" x14ac:dyDescent="0.25">
      <c r="A114" s="78">
        <v>91</v>
      </c>
      <c r="B114" s="79"/>
      <c r="C114" s="79"/>
      <c r="D114" s="252"/>
      <c r="E114" s="253"/>
      <c r="F114" s="253"/>
      <c r="G114" s="253"/>
      <c r="H114" s="253"/>
      <c r="I114" s="253"/>
      <c r="J114" s="254"/>
      <c r="K114" s="257"/>
      <c r="L114" s="256"/>
      <c r="M114" s="80" t="str">
        <f t="shared" si="27"/>
        <v/>
      </c>
      <c r="N114" s="81" t="str">
        <f t="shared" si="29"/>
        <v/>
      </c>
      <c r="S114" s="78"/>
      <c r="T114" s="61" t="str">
        <f t="shared" si="20"/>
        <v>Zeile nicht bearbeitet</v>
      </c>
      <c r="U114" s="62" t="str">
        <f t="shared" si="21"/>
        <v>Leere Zellen</v>
      </c>
      <c r="V114" s="63"/>
      <c r="W114" s="78" t="str">
        <f t="shared" si="22"/>
        <v/>
      </c>
      <c r="X114" s="78" t="str">
        <f t="shared" si="23"/>
        <v/>
      </c>
      <c r="Y114" s="63"/>
      <c r="Z114" s="39" t="str">
        <f t="shared" si="24"/>
        <v/>
      </c>
      <c r="AA114" s="39" t="str">
        <f t="shared" si="25"/>
        <v/>
      </c>
      <c r="AB114" s="64"/>
      <c r="AC114" s="39">
        <f t="shared" si="28"/>
        <v>0</v>
      </c>
      <c r="AD114" s="39" t="str">
        <f t="shared" si="26"/>
        <v>Ja</v>
      </c>
    </row>
    <row r="115" spans="1:30" ht="24" customHeight="1" x14ac:dyDescent="0.25">
      <c r="A115" s="78">
        <v>92</v>
      </c>
      <c r="B115" s="79"/>
      <c r="C115" s="79"/>
      <c r="D115" s="252"/>
      <c r="E115" s="253"/>
      <c r="F115" s="253"/>
      <c r="G115" s="253"/>
      <c r="H115" s="253"/>
      <c r="I115" s="253"/>
      <c r="J115" s="254"/>
      <c r="K115" s="257"/>
      <c r="L115" s="256"/>
      <c r="M115" s="80" t="str">
        <f t="shared" si="27"/>
        <v/>
      </c>
      <c r="N115" s="81" t="str">
        <f t="shared" si="29"/>
        <v/>
      </c>
      <c r="S115" s="78"/>
      <c r="T115" s="61" t="str">
        <f t="shared" si="20"/>
        <v>Zeile nicht bearbeitet</v>
      </c>
      <c r="U115" s="62" t="str">
        <f t="shared" si="21"/>
        <v>Leere Zellen</v>
      </c>
      <c r="V115" s="63"/>
      <c r="W115" s="78" t="str">
        <f t="shared" si="22"/>
        <v/>
      </c>
      <c r="X115" s="78" t="str">
        <f t="shared" si="23"/>
        <v/>
      </c>
      <c r="Y115" s="63"/>
      <c r="Z115" s="39" t="str">
        <f t="shared" si="24"/>
        <v/>
      </c>
      <c r="AA115" s="39" t="str">
        <f t="shared" si="25"/>
        <v/>
      </c>
      <c r="AB115" s="64"/>
      <c r="AC115" s="39">
        <f t="shared" si="28"/>
        <v>0</v>
      </c>
      <c r="AD115" s="39" t="str">
        <f t="shared" si="26"/>
        <v>Ja</v>
      </c>
    </row>
    <row r="116" spans="1:30" ht="24" customHeight="1" x14ac:dyDescent="0.25">
      <c r="A116" s="78">
        <v>93</v>
      </c>
      <c r="B116" s="79"/>
      <c r="C116" s="79"/>
      <c r="D116" s="252"/>
      <c r="E116" s="253"/>
      <c r="F116" s="253"/>
      <c r="G116" s="253"/>
      <c r="H116" s="253"/>
      <c r="I116" s="253"/>
      <c r="J116" s="254"/>
      <c r="K116" s="257"/>
      <c r="L116" s="256"/>
      <c r="M116" s="80" t="str">
        <f t="shared" si="27"/>
        <v/>
      </c>
      <c r="N116" s="81" t="str">
        <f t="shared" si="29"/>
        <v/>
      </c>
      <c r="S116" s="78"/>
      <c r="T116" s="61" t="str">
        <f t="shared" si="20"/>
        <v>Zeile nicht bearbeitet</v>
      </c>
      <c r="U116" s="62" t="str">
        <f t="shared" si="21"/>
        <v>Leere Zellen</v>
      </c>
      <c r="V116" s="63"/>
      <c r="W116" s="78" t="str">
        <f t="shared" si="22"/>
        <v/>
      </c>
      <c r="X116" s="78" t="str">
        <f t="shared" si="23"/>
        <v/>
      </c>
      <c r="Y116" s="63"/>
      <c r="Z116" s="39" t="str">
        <f t="shared" si="24"/>
        <v/>
      </c>
      <c r="AA116" s="39" t="str">
        <f t="shared" si="25"/>
        <v/>
      </c>
      <c r="AB116" s="64"/>
      <c r="AC116" s="39">
        <f t="shared" si="28"/>
        <v>0</v>
      </c>
      <c r="AD116" s="39" t="str">
        <f t="shared" si="26"/>
        <v>Ja</v>
      </c>
    </row>
    <row r="117" spans="1:30" ht="24" customHeight="1" x14ac:dyDescent="0.25">
      <c r="A117" s="78">
        <v>94</v>
      </c>
      <c r="B117" s="79"/>
      <c r="C117" s="79"/>
      <c r="D117" s="252"/>
      <c r="E117" s="253"/>
      <c r="F117" s="253"/>
      <c r="G117" s="253"/>
      <c r="H117" s="253"/>
      <c r="I117" s="253"/>
      <c r="J117" s="254"/>
      <c r="K117" s="257"/>
      <c r="L117" s="256"/>
      <c r="M117" s="80" t="str">
        <f t="shared" si="27"/>
        <v/>
      </c>
      <c r="N117" s="81" t="str">
        <f t="shared" si="29"/>
        <v/>
      </c>
      <c r="S117" s="78"/>
      <c r="T117" s="61" t="str">
        <f t="shared" si="20"/>
        <v>Zeile nicht bearbeitet</v>
      </c>
      <c r="U117" s="62" t="str">
        <f t="shared" si="21"/>
        <v>Leere Zellen</v>
      </c>
      <c r="V117" s="63"/>
      <c r="W117" s="78" t="str">
        <f t="shared" si="22"/>
        <v/>
      </c>
      <c r="X117" s="78" t="str">
        <f t="shared" si="23"/>
        <v/>
      </c>
      <c r="Y117" s="63"/>
      <c r="Z117" s="39" t="str">
        <f t="shared" si="24"/>
        <v/>
      </c>
      <c r="AA117" s="39" t="str">
        <f t="shared" si="25"/>
        <v/>
      </c>
      <c r="AB117" s="64"/>
      <c r="AC117" s="39">
        <f t="shared" si="28"/>
        <v>0</v>
      </c>
      <c r="AD117" s="39" t="str">
        <f t="shared" si="26"/>
        <v>Ja</v>
      </c>
    </row>
    <row r="118" spans="1:30" ht="24" customHeight="1" x14ac:dyDescent="0.25">
      <c r="A118" s="78">
        <v>95</v>
      </c>
      <c r="B118" s="79"/>
      <c r="C118" s="79"/>
      <c r="D118" s="252"/>
      <c r="E118" s="253"/>
      <c r="F118" s="253"/>
      <c r="G118" s="253"/>
      <c r="H118" s="253"/>
      <c r="I118" s="253"/>
      <c r="J118" s="254"/>
      <c r="K118" s="257"/>
      <c r="L118" s="256"/>
      <c r="M118" s="80" t="str">
        <f t="shared" si="27"/>
        <v/>
      </c>
      <c r="N118" s="81" t="str">
        <f t="shared" si="29"/>
        <v/>
      </c>
      <c r="S118" s="78"/>
      <c r="T118" s="61" t="str">
        <f t="shared" si="20"/>
        <v>Zeile nicht bearbeitet</v>
      </c>
      <c r="U118" s="62" t="str">
        <f t="shared" si="21"/>
        <v>Leere Zellen</v>
      </c>
      <c r="V118" s="63"/>
      <c r="W118" s="78" t="str">
        <f t="shared" si="22"/>
        <v/>
      </c>
      <c r="X118" s="78" t="str">
        <f t="shared" si="23"/>
        <v/>
      </c>
      <c r="Y118" s="63"/>
      <c r="Z118" s="39" t="str">
        <f t="shared" si="24"/>
        <v/>
      </c>
      <c r="AA118" s="39" t="str">
        <f t="shared" si="25"/>
        <v/>
      </c>
      <c r="AB118" s="64"/>
      <c r="AC118" s="39">
        <f t="shared" si="28"/>
        <v>0</v>
      </c>
      <c r="AD118" s="39" t="str">
        <f t="shared" si="26"/>
        <v>Ja</v>
      </c>
    </row>
    <row r="119" spans="1:30" ht="24" customHeight="1" x14ac:dyDescent="0.25">
      <c r="A119" s="78">
        <v>96</v>
      </c>
      <c r="B119" s="79"/>
      <c r="C119" s="79"/>
      <c r="D119" s="252"/>
      <c r="E119" s="253"/>
      <c r="F119" s="253"/>
      <c r="G119" s="253"/>
      <c r="H119" s="253"/>
      <c r="I119" s="253"/>
      <c r="J119" s="254"/>
      <c r="K119" s="257"/>
      <c r="L119" s="256"/>
      <c r="M119" s="80" t="str">
        <f t="shared" si="27"/>
        <v/>
      </c>
      <c r="N119" s="81" t="str">
        <f t="shared" si="29"/>
        <v/>
      </c>
      <c r="S119" s="78"/>
      <c r="T119" s="61" t="str">
        <f t="shared" si="20"/>
        <v>Zeile nicht bearbeitet</v>
      </c>
      <c r="U119" s="62" t="str">
        <f t="shared" si="21"/>
        <v>Leere Zellen</v>
      </c>
      <c r="V119" s="63"/>
      <c r="W119" s="78" t="str">
        <f t="shared" si="22"/>
        <v/>
      </c>
      <c r="X119" s="78" t="str">
        <f t="shared" si="23"/>
        <v/>
      </c>
      <c r="Y119" s="63"/>
      <c r="Z119" s="39" t="str">
        <f t="shared" si="24"/>
        <v/>
      </c>
      <c r="AA119" s="39" t="str">
        <f t="shared" si="25"/>
        <v/>
      </c>
      <c r="AB119" s="64"/>
      <c r="AC119" s="39">
        <f t="shared" si="28"/>
        <v>0</v>
      </c>
      <c r="AD119" s="39" t="str">
        <f t="shared" si="26"/>
        <v>Ja</v>
      </c>
    </row>
    <row r="120" spans="1:30" ht="24" customHeight="1" x14ac:dyDescent="0.25">
      <c r="A120" s="78">
        <v>97</v>
      </c>
      <c r="B120" s="79"/>
      <c r="C120" s="79"/>
      <c r="D120" s="252"/>
      <c r="E120" s="253"/>
      <c r="F120" s="253"/>
      <c r="G120" s="253"/>
      <c r="H120" s="253"/>
      <c r="I120" s="253"/>
      <c r="J120" s="254"/>
      <c r="K120" s="257"/>
      <c r="L120" s="256"/>
      <c r="M120" s="80" t="str">
        <f t="shared" si="27"/>
        <v/>
      </c>
      <c r="N120" s="81" t="str">
        <f t="shared" si="29"/>
        <v/>
      </c>
      <c r="S120" s="78"/>
      <c r="T120" s="61" t="str">
        <f t="shared" si="20"/>
        <v>Zeile nicht bearbeitet</v>
      </c>
      <c r="U120" s="62" t="str">
        <f t="shared" si="21"/>
        <v>Leere Zellen</v>
      </c>
      <c r="V120" s="63"/>
      <c r="W120" s="78" t="str">
        <f t="shared" si="22"/>
        <v/>
      </c>
      <c r="X120" s="78" t="str">
        <f t="shared" ref="X120:X123" si="30">IF(ISERROR(IF(INDEX($A$11:$C$16,MATCH(W120,$C$11:$C$16,0),1)="Erhebungsbogenverfahren","",INDEX($A$11:$C$16,MATCH(W120,$C$11:$C$16,0),1))),"",IF(OR(INDEX($A$11:$C$16,MATCH(W120,$C$11:$C$16,0),1)="Erhebungsbogenverfahren",INDEX($A$11:$C$16,MATCH(W120,$C$11:$C$16,0),1)=""),"","Ja"))</f>
        <v/>
      </c>
      <c r="Y120" s="63"/>
      <c r="Z120" s="39" t="str">
        <f t="shared" si="24"/>
        <v/>
      </c>
      <c r="AA120" s="39" t="str">
        <f t="shared" si="25"/>
        <v/>
      </c>
      <c r="AB120" s="64"/>
      <c r="AC120" s="39">
        <f t="shared" si="28"/>
        <v>0</v>
      </c>
      <c r="AD120" s="39" t="str">
        <f>IF(AND(AC120=0,OR($N$11="",$N$11&lt;&gt;"")),"Ja",IF(AND(AC120=1,$N$11&lt;&gt;""),"Ja","Nein"))</f>
        <v>Ja</v>
      </c>
    </row>
    <row r="121" spans="1:30" ht="24" customHeight="1" x14ac:dyDescent="0.25">
      <c r="A121" s="78">
        <v>98</v>
      </c>
      <c r="B121" s="79"/>
      <c r="C121" s="79"/>
      <c r="D121" s="252"/>
      <c r="E121" s="253"/>
      <c r="F121" s="253"/>
      <c r="G121" s="253"/>
      <c r="H121" s="253"/>
      <c r="I121" s="253"/>
      <c r="J121" s="254"/>
      <c r="K121" s="257"/>
      <c r="L121" s="256"/>
      <c r="M121" s="80" t="str">
        <f t="shared" si="27"/>
        <v/>
      </c>
      <c r="N121" s="81" t="str">
        <f t="shared" si="29"/>
        <v/>
      </c>
      <c r="S121" s="78"/>
      <c r="T121" s="61" t="str">
        <f t="shared" si="20"/>
        <v>Zeile nicht bearbeitet</v>
      </c>
      <c r="U121" s="62" t="str">
        <f t="shared" si="21"/>
        <v>Leere Zellen</v>
      </c>
      <c r="V121" s="63"/>
      <c r="W121" s="78" t="str">
        <f t="shared" si="22"/>
        <v/>
      </c>
      <c r="X121" s="78" t="str">
        <f t="shared" si="30"/>
        <v/>
      </c>
      <c r="Y121" s="63"/>
      <c r="Z121" s="39" t="str">
        <f t="shared" si="24"/>
        <v/>
      </c>
      <c r="AA121" s="39" t="str">
        <f t="shared" si="25"/>
        <v/>
      </c>
      <c r="AB121" s="64"/>
      <c r="AC121" s="39">
        <f t="shared" si="28"/>
        <v>0</v>
      </c>
      <c r="AD121" s="39" t="str">
        <f>IF(AND(AC121=0,OR($N$11="",$N$11&lt;&gt;"")),"Ja",IF(AND(AC121=1,$N$11&lt;&gt;""),"Ja","Nein"))</f>
        <v>Ja</v>
      </c>
    </row>
    <row r="122" spans="1:30" ht="24" customHeight="1" x14ac:dyDescent="0.25">
      <c r="A122" s="78">
        <v>99</v>
      </c>
      <c r="B122" s="79"/>
      <c r="C122" s="79"/>
      <c r="D122" s="252"/>
      <c r="E122" s="253"/>
      <c r="F122" s="253"/>
      <c r="G122" s="253"/>
      <c r="H122" s="253"/>
      <c r="I122" s="253"/>
      <c r="J122" s="254"/>
      <c r="K122" s="255"/>
      <c r="L122" s="256"/>
      <c r="M122" s="80" t="str">
        <f t="shared" si="27"/>
        <v/>
      </c>
      <c r="N122" s="81" t="str">
        <f t="shared" si="29"/>
        <v/>
      </c>
      <c r="S122" s="78"/>
      <c r="T122" s="61" t="str">
        <f t="shared" si="20"/>
        <v>Zeile nicht bearbeitet</v>
      </c>
      <c r="U122" s="62" t="str">
        <f t="shared" si="21"/>
        <v>Leere Zellen</v>
      </c>
      <c r="V122" s="63"/>
      <c r="W122" s="78" t="str">
        <f t="shared" si="22"/>
        <v/>
      </c>
      <c r="X122" s="78" t="str">
        <f t="shared" si="30"/>
        <v/>
      </c>
      <c r="Y122" s="63"/>
      <c r="Z122" s="39" t="str">
        <f t="shared" si="24"/>
        <v/>
      </c>
      <c r="AA122" s="39" t="str">
        <f t="shared" si="25"/>
        <v/>
      </c>
      <c r="AB122" s="64"/>
      <c r="AC122" s="39">
        <f t="shared" si="28"/>
        <v>0</v>
      </c>
      <c r="AD122" s="39" t="str">
        <f>IF(AND(AC122=0,OR($N$11="",$N$11&lt;&gt;"")),"Ja",IF(AND(AC122=1,$N$11&lt;&gt;""),"Ja","Nein"))</f>
        <v>Ja</v>
      </c>
    </row>
    <row r="123" spans="1:30" ht="24" customHeight="1" x14ac:dyDescent="0.25">
      <c r="A123" s="78">
        <v>100</v>
      </c>
      <c r="B123" s="79"/>
      <c r="C123" s="79"/>
      <c r="D123" s="252"/>
      <c r="E123" s="253"/>
      <c r="F123" s="253"/>
      <c r="G123" s="253"/>
      <c r="H123" s="253"/>
      <c r="I123" s="253"/>
      <c r="J123" s="254"/>
      <c r="K123" s="255"/>
      <c r="L123" s="256"/>
      <c r="M123" s="80" t="str">
        <f t="shared" si="27"/>
        <v/>
      </c>
      <c r="N123" s="81" t="str">
        <f t="shared" si="29"/>
        <v/>
      </c>
      <c r="S123" s="78"/>
      <c r="T123" s="61" t="str">
        <f t="shared" si="20"/>
        <v>Zeile nicht bearbeitet</v>
      </c>
      <c r="U123" s="62" t="str">
        <f t="shared" si="21"/>
        <v>Leere Zellen</v>
      </c>
      <c r="V123" s="63"/>
      <c r="W123" s="78" t="str">
        <f t="shared" si="22"/>
        <v/>
      </c>
      <c r="X123" s="78" t="str">
        <f t="shared" si="30"/>
        <v/>
      </c>
      <c r="Y123" s="63"/>
      <c r="Z123" s="39" t="str">
        <f t="shared" si="24"/>
        <v/>
      </c>
      <c r="AA123" s="39" t="str">
        <f t="shared" si="25"/>
        <v/>
      </c>
      <c r="AB123" s="64"/>
      <c r="AC123" s="39">
        <f t="shared" si="28"/>
        <v>0</v>
      </c>
      <c r="AD123" s="39" t="str">
        <f>IF(AND(AC123=0,OR($N$11="",$N$11&lt;&gt;"")),"Ja",IF(AND(AC123=1,$N$11&lt;&gt;""),"Ja","Nein"))</f>
        <v>Ja</v>
      </c>
    </row>
  </sheetData>
  <sheetProtection algorithmName="SHA-512" hashValue="N9o8InvK2Dx5HcYtOHsZad0ACVsONzL/+7/7l0Iz3z+ys8VXpyQbi0rhTLnlDOnjaKHQafsuzB/hpMao74ZkHQ==" saltValue="k6hTB2mLHGieVLDDYftGyw==" spinCount="100000" sheet="1" objects="1" scenarios="1" selectLockedCells="1"/>
  <dataConsolidate/>
  <mergeCells count="236">
    <mergeCell ref="A12:B12"/>
    <mergeCell ref="AD12:AD13"/>
    <mergeCell ref="AC1:AC2"/>
    <mergeCell ref="AC3:AC4"/>
    <mergeCell ref="D5:E5"/>
    <mergeCell ref="AC5:AC6"/>
    <mergeCell ref="A7:N7"/>
    <mergeCell ref="A9:B10"/>
    <mergeCell ref="AD7:AD8"/>
    <mergeCell ref="A11:B11"/>
    <mergeCell ref="A13:B13"/>
    <mergeCell ref="D12:H12"/>
    <mergeCell ref="D13:H13"/>
    <mergeCell ref="N10:P10"/>
    <mergeCell ref="N11:P16"/>
    <mergeCell ref="AD10:AD11"/>
    <mergeCell ref="AD14:AD15"/>
    <mergeCell ref="X7:X8"/>
    <mergeCell ref="C9:C10"/>
    <mergeCell ref="D9:H10"/>
    <mergeCell ref="I9:J9"/>
    <mergeCell ref="K9:L9"/>
    <mergeCell ref="D11:H11"/>
    <mergeCell ref="F18:H18"/>
    <mergeCell ref="A15:B15"/>
    <mergeCell ref="A14:B14"/>
    <mergeCell ref="D14:H14"/>
    <mergeCell ref="D15:H15"/>
    <mergeCell ref="A16:B16"/>
    <mergeCell ref="D16:H16"/>
    <mergeCell ref="K23:L23"/>
    <mergeCell ref="I20:J20"/>
    <mergeCell ref="A22:N22"/>
    <mergeCell ref="F20:H20"/>
    <mergeCell ref="D23:J23"/>
    <mergeCell ref="F19:H19"/>
    <mergeCell ref="K28:L28"/>
    <mergeCell ref="D75:J75"/>
    <mergeCell ref="D76:J76"/>
    <mergeCell ref="D77:J77"/>
    <mergeCell ref="K27:L27"/>
    <mergeCell ref="K24:L24"/>
    <mergeCell ref="K29:L29"/>
    <mergeCell ref="K30:L30"/>
    <mergeCell ref="K31:L31"/>
    <mergeCell ref="D74:J74"/>
    <mergeCell ref="K32:L32"/>
    <mergeCell ref="K33:L33"/>
    <mergeCell ref="K34:L34"/>
    <mergeCell ref="K35:L35"/>
    <mergeCell ref="K36:L36"/>
    <mergeCell ref="D73:J73"/>
    <mergeCell ref="K37:L37"/>
    <mergeCell ref="K38:L38"/>
    <mergeCell ref="K39:L39"/>
    <mergeCell ref="K40:L40"/>
    <mergeCell ref="K41:L41"/>
    <mergeCell ref="D72:J72"/>
    <mergeCell ref="K42:L42"/>
    <mergeCell ref="K43:L43"/>
    <mergeCell ref="K44:L44"/>
    <mergeCell ref="K45:L45"/>
    <mergeCell ref="K46:L46"/>
    <mergeCell ref="D71:J71"/>
    <mergeCell ref="K47:L47"/>
    <mergeCell ref="K48:L48"/>
    <mergeCell ref="K49:L49"/>
    <mergeCell ref="K50:L50"/>
    <mergeCell ref="K51:L51"/>
    <mergeCell ref="D70:J70"/>
    <mergeCell ref="K52:L52"/>
    <mergeCell ref="K53:L53"/>
    <mergeCell ref="K63:L63"/>
    <mergeCell ref="K54:L54"/>
    <mergeCell ref="K55:L55"/>
    <mergeCell ref="K56:L56"/>
    <mergeCell ref="D69:J69"/>
    <mergeCell ref="D66:J66"/>
    <mergeCell ref="D65:J65"/>
    <mergeCell ref="D64:J64"/>
    <mergeCell ref="K57:L57"/>
    <mergeCell ref="K58:L58"/>
    <mergeCell ref="K68:L68"/>
    <mergeCell ref="K59:L59"/>
    <mergeCell ref="K60:L60"/>
    <mergeCell ref="K61:L61"/>
    <mergeCell ref="D61:J61"/>
    <mergeCell ref="D60:J60"/>
    <mergeCell ref="D59:J59"/>
    <mergeCell ref="D68:J68"/>
    <mergeCell ref="D67:J67"/>
    <mergeCell ref="K62:L62"/>
    <mergeCell ref="K73:L73"/>
    <mergeCell ref="K64:L64"/>
    <mergeCell ref="K65:L65"/>
    <mergeCell ref="K66:L66"/>
    <mergeCell ref="K88:L88"/>
    <mergeCell ref="K79:L79"/>
    <mergeCell ref="K80:L80"/>
    <mergeCell ref="K81:L81"/>
    <mergeCell ref="D51:J51"/>
    <mergeCell ref="D52:J52"/>
    <mergeCell ref="D53:J53"/>
    <mergeCell ref="D54:J54"/>
    <mergeCell ref="D55:J55"/>
    <mergeCell ref="K72:L72"/>
    <mergeCell ref="K83:L83"/>
    <mergeCell ref="K74:L74"/>
    <mergeCell ref="K75:L75"/>
    <mergeCell ref="K76:L76"/>
    <mergeCell ref="D56:J56"/>
    <mergeCell ref="D57:J57"/>
    <mergeCell ref="D58:J58"/>
    <mergeCell ref="D63:J63"/>
    <mergeCell ref="D62:J62"/>
    <mergeCell ref="K67:L67"/>
    <mergeCell ref="K78:L78"/>
    <mergeCell ref="K69:L69"/>
    <mergeCell ref="K70:L70"/>
    <mergeCell ref="K71:L71"/>
    <mergeCell ref="D98:J98"/>
    <mergeCell ref="D28:J28"/>
    <mergeCell ref="D35:J35"/>
    <mergeCell ref="D34:J34"/>
    <mergeCell ref="D33:J33"/>
    <mergeCell ref="D40:J40"/>
    <mergeCell ref="K87:L87"/>
    <mergeCell ref="K98:L98"/>
    <mergeCell ref="K89:L89"/>
    <mergeCell ref="K90:L90"/>
    <mergeCell ref="K91:L91"/>
    <mergeCell ref="D29:J29"/>
    <mergeCell ref="D39:J39"/>
    <mergeCell ref="D38:J38"/>
    <mergeCell ref="D37:J37"/>
    <mergeCell ref="D36:J36"/>
    <mergeCell ref="K92:L92"/>
    <mergeCell ref="D41:J41"/>
    <mergeCell ref="D42:J42"/>
    <mergeCell ref="D43:J43"/>
    <mergeCell ref="D44:J44"/>
    <mergeCell ref="D45:J45"/>
    <mergeCell ref="K82:L82"/>
    <mergeCell ref="K93:L93"/>
    <mergeCell ref="K94:L94"/>
    <mergeCell ref="K95:L95"/>
    <mergeCell ref="K96:L96"/>
    <mergeCell ref="D24:J24"/>
    <mergeCell ref="D27:J27"/>
    <mergeCell ref="D32:J32"/>
    <mergeCell ref="D31:J31"/>
    <mergeCell ref="D30:J30"/>
    <mergeCell ref="K97:L97"/>
    <mergeCell ref="D92:J92"/>
    <mergeCell ref="D93:J93"/>
    <mergeCell ref="D94:J94"/>
    <mergeCell ref="D95:J95"/>
    <mergeCell ref="D96:J96"/>
    <mergeCell ref="D97:J97"/>
    <mergeCell ref="K84:L84"/>
    <mergeCell ref="K85:L85"/>
    <mergeCell ref="K86:L86"/>
    <mergeCell ref="D46:J46"/>
    <mergeCell ref="D47:J47"/>
    <mergeCell ref="D48:J48"/>
    <mergeCell ref="D49:J49"/>
    <mergeCell ref="D50:J50"/>
    <mergeCell ref="K77:L77"/>
    <mergeCell ref="K99:L99"/>
    <mergeCell ref="K100:L100"/>
    <mergeCell ref="K101:L101"/>
    <mergeCell ref="D102:J102"/>
    <mergeCell ref="D103:J103"/>
    <mergeCell ref="K102:L102"/>
    <mergeCell ref="D99:J99"/>
    <mergeCell ref="D100:J100"/>
    <mergeCell ref="D101:J101"/>
    <mergeCell ref="K103:L103"/>
    <mergeCell ref="D112:J112"/>
    <mergeCell ref="K112:L112"/>
    <mergeCell ref="D113:J113"/>
    <mergeCell ref="K113:L113"/>
    <mergeCell ref="K104:L104"/>
    <mergeCell ref="D105:J105"/>
    <mergeCell ref="K105:L105"/>
    <mergeCell ref="D106:J106"/>
    <mergeCell ref="K106:L106"/>
    <mergeCell ref="D104:J104"/>
    <mergeCell ref="D109:J109"/>
    <mergeCell ref="K109:L109"/>
    <mergeCell ref="D110:J110"/>
    <mergeCell ref="K110:L110"/>
    <mergeCell ref="D111:J111"/>
    <mergeCell ref="K111:L111"/>
    <mergeCell ref="D107:J107"/>
    <mergeCell ref="K107:L107"/>
    <mergeCell ref="D108:J108"/>
    <mergeCell ref="K108:L108"/>
    <mergeCell ref="D122:J122"/>
    <mergeCell ref="K122:L122"/>
    <mergeCell ref="D117:J117"/>
    <mergeCell ref="K117:L117"/>
    <mergeCell ref="D118:J118"/>
    <mergeCell ref="K118:L118"/>
    <mergeCell ref="D119:J119"/>
    <mergeCell ref="K119:L119"/>
    <mergeCell ref="D114:J114"/>
    <mergeCell ref="K114:L114"/>
    <mergeCell ref="D115:J115"/>
    <mergeCell ref="K115:L115"/>
    <mergeCell ref="D116:J116"/>
    <mergeCell ref="K116:L116"/>
    <mergeCell ref="D123:J123"/>
    <mergeCell ref="K123:L123"/>
    <mergeCell ref="K25:L25"/>
    <mergeCell ref="K26:L26"/>
    <mergeCell ref="D120:J120"/>
    <mergeCell ref="K120:L120"/>
    <mergeCell ref="D121:J121"/>
    <mergeCell ref="K121:L121"/>
    <mergeCell ref="D25:J25"/>
    <mergeCell ref="D26:J26"/>
    <mergeCell ref="D78:J78"/>
    <mergeCell ref="D79:J79"/>
    <mergeCell ref="D80:J80"/>
    <mergeCell ref="D81:J81"/>
    <mergeCell ref="D82:J82"/>
    <mergeCell ref="D83:J83"/>
    <mergeCell ref="D84:J84"/>
    <mergeCell ref="D85:J85"/>
    <mergeCell ref="D86:J86"/>
    <mergeCell ref="D87:J87"/>
    <mergeCell ref="D88:J88"/>
    <mergeCell ref="D89:J89"/>
    <mergeCell ref="D90:J90"/>
    <mergeCell ref="D91:J91"/>
  </mergeCells>
  <phoneticPr fontId="0" type="noConversion"/>
  <conditionalFormatting sqref="A11:J21">
    <cfRule type="expression" dxfId="84" priority="49" stopIfTrue="1">
      <formula>$D$5="Nein"</formula>
    </cfRule>
  </conditionalFormatting>
  <conditionalFormatting sqref="A22:N123 A8:L8 A9 C9:D9 I10:J10 K10:L21 B22:L23">
    <cfRule type="expression" dxfId="83" priority="57" stopIfTrue="1">
      <formula>$D$5="Nein"</formula>
    </cfRule>
  </conditionalFormatting>
  <conditionalFormatting sqref="B24:B69">
    <cfRule type="expression" dxfId="82" priority="29" stopIfTrue="1">
      <formula>$D$5="Nein"</formula>
    </cfRule>
  </conditionalFormatting>
  <conditionalFormatting sqref="B24:B87">
    <cfRule type="expression" dxfId="81" priority="30" stopIfTrue="1">
      <formula>AND($R24="Zeile bearbeitet",LEN(TRIM($B24))=0)</formula>
    </cfRule>
  </conditionalFormatting>
  <conditionalFormatting sqref="B88:B123">
    <cfRule type="expression" dxfId="80" priority="8637" stopIfTrue="1">
      <formula>AND($T88="Zeile bearbeitet",LEN(TRIM($B88))=0)</formula>
    </cfRule>
  </conditionalFormatting>
  <conditionalFormatting sqref="B70:C87">
    <cfRule type="expression" dxfId="79" priority="28" stopIfTrue="1">
      <formula>$D$5="Nein"</formula>
    </cfRule>
  </conditionalFormatting>
  <conditionalFormatting sqref="B88:D123">
    <cfRule type="expression" dxfId="78" priority="56" stopIfTrue="1">
      <formula>$D$5="Nein"</formula>
    </cfRule>
  </conditionalFormatting>
  <conditionalFormatting sqref="C11">
    <cfRule type="expression" dxfId="77" priority="54" stopIfTrue="1">
      <formula>AND(A11="Vereinfachtes_Verfahren",C11=2019)</formula>
    </cfRule>
  </conditionalFormatting>
  <conditionalFormatting sqref="C24:C123">
    <cfRule type="expression" dxfId="76" priority="7" stopIfTrue="1">
      <formula>IF($T24="Zeile bearbeitet",LEN(TRIM($C24))=0)</formula>
    </cfRule>
  </conditionalFormatting>
  <conditionalFormatting sqref="C25:C69">
    <cfRule type="expression" dxfId="75" priority="8" stopIfTrue="1">
      <formula>$D$5="Nein"</formula>
    </cfRule>
  </conditionalFormatting>
  <conditionalFormatting sqref="C24:J24">
    <cfRule type="expression" dxfId="74" priority="26" stopIfTrue="1">
      <formula>$D$5="Nein"</formula>
    </cfRule>
  </conditionalFormatting>
  <conditionalFormatting sqref="D88:D123">
    <cfRule type="expression" dxfId="73" priority="55" stopIfTrue="1">
      <formula>IF($T88="Zeile bearbeitet",LEN(TRIM($D88))=0)</formula>
    </cfRule>
  </conditionalFormatting>
  <conditionalFormatting sqref="D11:H11">
    <cfRule type="expression" dxfId="72" priority="53" stopIfTrue="1">
      <formula>AND(A11="Vereinfachtes_Verfahren",C11=2019)</formula>
    </cfRule>
  </conditionalFormatting>
  <conditionalFormatting sqref="D24:J87">
    <cfRule type="expression" dxfId="71" priority="1" stopIfTrue="1">
      <formula>IF($T24="Zeile bearbeitet",LEN(TRIM($D24))=0)</formula>
    </cfRule>
  </conditionalFormatting>
  <conditionalFormatting sqref="D25:J87">
    <cfRule type="expression" dxfId="70" priority="2" stopIfTrue="1">
      <formula>$D$5="Nein"</formula>
    </cfRule>
  </conditionalFormatting>
  <conditionalFormatting sqref="I11">
    <cfRule type="expression" dxfId="69" priority="51" stopIfTrue="1">
      <formula>A11="Vereinfachtes_Verfahren"</formula>
    </cfRule>
  </conditionalFormatting>
  <conditionalFormatting sqref="I11:I16">
    <cfRule type="expression" dxfId="68" priority="52" stopIfTrue="1">
      <formula>AND(A11="Einzelnachweisverfahren")</formula>
    </cfRule>
  </conditionalFormatting>
  <conditionalFormatting sqref="I18">
    <cfRule type="cellIs" dxfId="67" priority="8620" stopIfTrue="1" operator="lessThan">
      <formula>45</formula>
    </cfRule>
    <cfRule type="cellIs" dxfId="66" priority="8618" stopIfTrue="1" operator="lessThan">
      <formula>45</formula>
    </cfRule>
    <cfRule type="expression" dxfId="65" priority="8619" stopIfTrue="1">
      <formula>AND($I$18&gt;=45,$I$18&lt;&gt;"")</formula>
    </cfRule>
    <cfRule type="expression" dxfId="64" priority="8621" stopIfTrue="1">
      <formula>AND($I$18&gt;=45,$I$18&lt;&gt;"")</formula>
    </cfRule>
  </conditionalFormatting>
  <conditionalFormatting sqref="I20:J20">
    <cfRule type="expression" dxfId="63" priority="8632" stopIfTrue="1">
      <formula>$I$20="Nein"</formula>
    </cfRule>
    <cfRule type="expression" dxfId="62" priority="8629" stopIfTrue="1">
      <formula>$I$20="Ja"</formula>
    </cfRule>
    <cfRule type="expression" dxfId="61" priority="8630" stopIfTrue="1">
      <formula>$I$20="Nein"</formula>
    </cfRule>
    <cfRule type="expression" dxfId="60" priority="8631" stopIfTrue="1">
      <formula>$I$20="Ja"</formula>
    </cfRule>
    <cfRule type="expression" dxfId="59" priority="8633" stopIfTrue="1">
      <formula>$D$5="Nein"</formula>
    </cfRule>
  </conditionalFormatting>
  <conditionalFormatting sqref="I9:L9">
    <cfRule type="expression" dxfId="58" priority="80" stopIfTrue="1">
      <formula>$D$5="Nein"</formula>
    </cfRule>
  </conditionalFormatting>
  <conditionalFormatting sqref="J11">
    <cfRule type="expression" dxfId="57" priority="50" stopIfTrue="1">
      <formula>A11="Vereinfachtes_Verfahren"</formula>
    </cfRule>
  </conditionalFormatting>
  <conditionalFormatting sqref="J11:J16">
    <cfRule type="expression" dxfId="56" priority="68" stopIfTrue="1">
      <formula>AND(A11="Einzelnachweisverfahren")</formula>
    </cfRule>
  </conditionalFormatting>
  <conditionalFormatting sqref="J18">
    <cfRule type="cellIs" dxfId="55" priority="8623" stopIfTrue="1" operator="lessThan">
      <formula>30</formula>
    </cfRule>
    <cfRule type="expression" dxfId="54" priority="8624" stopIfTrue="1">
      <formula>AND($J$18&gt;=30,$J$18&lt;&gt;"")</formula>
    </cfRule>
    <cfRule type="cellIs" dxfId="53" priority="8625" stopIfTrue="1" operator="lessThan">
      <formula>30</formula>
    </cfRule>
    <cfRule type="expression" dxfId="52" priority="8627" stopIfTrue="1">
      <formula>$D$5="Nein"</formula>
    </cfRule>
    <cfRule type="expression" dxfId="51" priority="8626" stopIfTrue="1">
      <formula>AND($J$18&gt;=30,$J$18&lt;&gt;"")</formula>
    </cfRule>
  </conditionalFormatting>
  <conditionalFormatting sqref="K11:K16">
    <cfRule type="expression" dxfId="50" priority="64" stopIfTrue="1">
      <formula>AND(A11="Vereinfachtes_Verfahren")</formula>
    </cfRule>
  </conditionalFormatting>
  <conditionalFormatting sqref="K24:L123">
    <cfRule type="expression" dxfId="49" priority="8640" stopIfTrue="1">
      <formula>IF($T24="Zeile bearbeitet",LEN(TRIM($K24))=0)</formula>
    </cfRule>
    <cfRule type="expression" dxfId="48" priority="8641" stopIfTrue="1">
      <formula>$D$5="Nein"</formula>
    </cfRule>
  </conditionalFormatting>
  <conditionalFormatting sqref="L11:L16">
    <cfRule type="expression" dxfId="47" priority="58" stopIfTrue="1">
      <formula>AND(A11="Vereinfachtes_Verfahren")</formula>
    </cfRule>
  </conditionalFormatting>
  <conditionalFormatting sqref="N24:N123">
    <cfRule type="expression" dxfId="46" priority="8639" stopIfTrue="1">
      <formula>$N24="Zeile vollständig zu bearbeiten"</formula>
    </cfRule>
  </conditionalFormatting>
  <conditionalFormatting sqref="N10:P10">
    <cfRule type="expression" dxfId="45" priority="8602" stopIfTrue="1">
      <formula>$AC$23&gt;0</formula>
    </cfRule>
  </conditionalFormatting>
  <conditionalFormatting sqref="N11:P16">
    <cfRule type="expression" dxfId="44" priority="8604" stopIfTrue="1">
      <formula>$AC$23&gt;0</formula>
    </cfRule>
    <cfRule type="expression" dxfId="43" priority="8603" stopIfTrue="1">
      <formula>AND($AC$23&gt;0,LEN(TRIM(N11))=0)</formula>
    </cfRule>
  </conditionalFormatting>
  <dataValidations count="6">
    <dataValidation allowBlank="1" showInputMessage="1" showErrorMessage="1" errorTitle="Hinweis" error="Auswahl treffen über Dropdown-Liste." sqref="M24:M123" xr:uid="{00000000-0002-0000-0100-000000000000}"/>
    <dataValidation type="list" allowBlank="1" showInputMessage="1" showErrorMessage="1" errorTitle="Hinweis" error="Auswahl treffen über Dropdown-Liste." sqref="K25:L123 K24:L24" xr:uid="{00000000-0002-0000-0100-000001000000}">
      <formula1>OPBericht</formula1>
    </dataValidation>
    <dataValidation type="textLength" allowBlank="1" showInputMessage="1" showErrorMessage="1" errorTitle="Eingabefehler" error="Nur Texteingabe bis 150 Zeichen möglich." sqref="D25:J123 D24:J24" xr:uid="{00000000-0002-0000-0100-000002000000}">
      <formula1>0</formula1>
      <formula2>150</formula2>
    </dataValidation>
    <dataValidation type="textLength" allowBlank="1" showInputMessage="1" showErrorMessage="1" errorTitle="Eingabefehler" error="Nur Texteingabe bis 300 Zeichen möglich." sqref="N11" xr:uid="{00000000-0002-0000-0100-000003000000}">
      <formula1>0</formula1>
      <formula2>300</formula2>
    </dataValidation>
    <dataValidation type="date" allowBlank="1" showInputMessage="1" showErrorMessage="1" errorTitle="Eingabefehler" error="Format: tt.mm.jjjj_x000a__x000a_Zeitraum zwischen 01.01.1900 - 01.01.2026 angeben." sqref="C24:C123" xr:uid="{00000000-0002-0000-0100-000005000000}">
      <formula1>1</formula1>
      <formula2>46023</formula2>
    </dataValidation>
    <dataValidation type="date" allowBlank="1" showInputMessage="1" showErrorMessage="1" errorTitle="Eingabefehler" error="Format: tt.mm.jjjj_x000a__x000a_Zeitraum zwischen 01.01.2021 - 31.12.2026 angeben." sqref="B24:B123" xr:uid="{22DF92A2-5DBB-4A1A-BA22-2891D193494C}">
      <formula1>44197</formula1>
      <formula2>46387</formula2>
    </dataValidation>
  </dataValidations>
  <pageMargins left="0.59" right="3.9E-2" top="0.39" bottom="0.73899999999999999" header="0.11799999999999999" footer="0.11"/>
  <pageSetup scale="81" orientation="landscape" r:id="rId1"/>
  <headerFooter>
    <oddFooter>&amp;L&amp;"Arial,Standard"&amp;7&amp;F&amp;R&amp;"Arial,Standard"&amp;7&amp;P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D123"/>
  <sheetViews>
    <sheetView showGridLines="0" zoomScaleNormal="100" zoomScaleSheetLayoutView="80" workbookViewId="0">
      <selection activeCell="B24" sqref="B24"/>
    </sheetView>
  </sheetViews>
  <sheetFormatPr baseColWidth="10" defaultColWidth="9.28515625" defaultRowHeight="15" x14ac:dyDescent="0.25"/>
  <cols>
    <col min="1" max="1" width="3.28515625" customWidth="1"/>
    <col min="2" max="2" width="16.28515625" customWidth="1"/>
    <col min="3" max="3" width="9.7109375" customWidth="1"/>
    <col min="4" max="4" width="4.5703125" customWidth="1"/>
    <col min="5" max="5" width="12.7109375" customWidth="1"/>
    <col min="6" max="6" width="11.42578125" customWidth="1"/>
    <col min="7" max="7" width="18.28515625" customWidth="1"/>
    <col min="8" max="8" width="14.5703125" customWidth="1"/>
    <col min="9" max="12" width="7.7109375" customWidth="1"/>
    <col min="13" max="13" width="14.28515625" customWidth="1"/>
    <col min="14" max="14" width="12.7109375" customWidth="1"/>
    <col min="15" max="16" width="5.7109375" customWidth="1"/>
    <col min="17" max="17" width="2.7109375" customWidth="1"/>
    <col min="18" max="18" width="5.7109375" customWidth="1"/>
    <col min="19" max="19" width="14.7109375" hidden="1" customWidth="1"/>
    <col min="20" max="20" width="20.28515625" hidden="1" customWidth="1"/>
    <col min="21" max="21" width="21" hidden="1" customWidth="1"/>
    <col min="22" max="22" width="20.28515625" hidden="1" customWidth="1"/>
    <col min="23" max="24" width="9.7109375" hidden="1" customWidth="1"/>
    <col min="25" max="25" width="1.42578125" hidden="1" customWidth="1"/>
    <col min="26" max="26" width="11.28515625" style="37" hidden="1" customWidth="1"/>
    <col min="27" max="27" width="11.7109375" style="37" hidden="1" customWidth="1"/>
    <col min="28" max="28" width="1.7109375" style="49" hidden="1" customWidth="1"/>
    <col min="29" max="29" width="14.5703125" hidden="1" customWidth="1"/>
    <col min="30" max="30" width="13.5703125" hidden="1" customWidth="1"/>
    <col min="31" max="31" width="9.28515625" customWidth="1"/>
    <col min="32" max="42" width="5.7109375" customWidth="1"/>
  </cols>
  <sheetData>
    <row r="1" spans="1:30" s="20" customFormat="1" ht="17.25" customHeight="1" x14ac:dyDescent="0.25">
      <c r="A1" s="114" t="s">
        <v>646</v>
      </c>
      <c r="Z1" s="54"/>
      <c r="AA1" s="54"/>
      <c r="AB1" s="55"/>
      <c r="AC1" s="271"/>
    </row>
    <row r="2" spans="1:30" ht="3" customHeight="1" x14ac:dyDescent="0.25">
      <c r="AC2" s="271"/>
    </row>
    <row r="3" spans="1:30" s="23" customFormat="1" ht="15" customHeight="1" x14ac:dyDescent="0.25">
      <c r="A3" s="45" t="s">
        <v>208</v>
      </c>
      <c r="R3" s="42"/>
      <c r="S3" s="47"/>
      <c r="Z3" s="38"/>
      <c r="AA3" s="38"/>
      <c r="AB3" s="49"/>
      <c r="AC3" s="271"/>
    </row>
    <row r="4" spans="1:30" ht="9.75" customHeight="1" x14ac:dyDescent="0.25">
      <c r="A4" s="3"/>
      <c r="AC4" s="271"/>
    </row>
    <row r="5" spans="1:30" s="20" customFormat="1" ht="14.25" customHeight="1" x14ac:dyDescent="0.25">
      <c r="A5" s="57" t="s">
        <v>55</v>
      </c>
      <c r="D5" s="272" t="str">
        <f>IF(OR(Antrag!A33="Einzelnachweisverfahren",Antrag!A34="Einzelnachweisverfahren",Antrag!A35="Einzelnachweisverfahren",Antrag!A36="Einzelnachweisverfahren",Antrag!A37="Einzelnachweisverfahren",Antrag!A38="Einzelnachweisverfahren"),"Ja","Nein")</f>
        <v>Nein</v>
      </c>
      <c r="E5" s="273"/>
      <c r="N5" s="58"/>
      <c r="O5" s="58"/>
      <c r="P5" s="58"/>
      <c r="Q5" s="58"/>
      <c r="Z5" s="54"/>
      <c r="AA5" s="54"/>
      <c r="AB5" s="55"/>
      <c r="AC5" s="271"/>
    </row>
    <row r="6" spans="1:30" ht="6.75" customHeight="1" x14ac:dyDescent="0.25">
      <c r="A6" s="14"/>
      <c r="D6" s="11"/>
      <c r="N6" s="21"/>
      <c r="O6" s="21"/>
      <c r="P6" s="21"/>
      <c r="Q6" s="21"/>
      <c r="AC6" s="271"/>
    </row>
    <row r="7" spans="1:30" s="20" customFormat="1" ht="42" customHeight="1" x14ac:dyDescent="0.25">
      <c r="A7" s="274" t="s">
        <v>837</v>
      </c>
      <c r="B7" s="275"/>
      <c r="C7" s="275"/>
      <c r="D7" s="275"/>
      <c r="E7" s="275"/>
      <c r="F7" s="275"/>
      <c r="G7" s="275"/>
      <c r="H7" s="275"/>
      <c r="I7" s="275"/>
      <c r="J7" s="275"/>
      <c r="K7" s="275"/>
      <c r="L7" s="275"/>
      <c r="M7" s="275"/>
      <c r="N7" s="275"/>
      <c r="O7" s="69"/>
      <c r="P7" s="69"/>
      <c r="Q7" s="69"/>
      <c r="S7" s="130" t="s">
        <v>798</v>
      </c>
      <c r="T7" s="127" t="s">
        <v>1025</v>
      </c>
      <c r="U7" s="59"/>
      <c r="V7" s="59"/>
      <c r="X7" s="68"/>
      <c r="AA7" s="54"/>
      <c r="AB7" s="54"/>
      <c r="AC7" s="55"/>
      <c r="AD7" s="60"/>
    </row>
    <row r="8" spans="1:30" s="20" customFormat="1" ht="16.149999999999999" customHeight="1" x14ac:dyDescent="0.25">
      <c r="A8" s="57" t="s">
        <v>486</v>
      </c>
      <c r="S8" s="68"/>
      <c r="T8" s="59"/>
      <c r="U8" s="59"/>
      <c r="V8" s="59"/>
      <c r="X8" s="68"/>
      <c r="AA8" s="54"/>
      <c r="AB8" s="54"/>
      <c r="AC8" s="55"/>
      <c r="AD8" s="60"/>
    </row>
    <row r="9" spans="1:30" s="20" customFormat="1" ht="24.75" customHeight="1" x14ac:dyDescent="0.25">
      <c r="A9" s="285" t="s">
        <v>795</v>
      </c>
      <c r="B9" s="286"/>
      <c r="C9" s="285" t="s">
        <v>879</v>
      </c>
      <c r="D9" s="285" t="s">
        <v>1024</v>
      </c>
      <c r="E9" s="285"/>
      <c r="F9" s="285"/>
      <c r="G9" s="285"/>
      <c r="H9" s="285"/>
      <c r="I9" s="287" t="s">
        <v>1025</v>
      </c>
      <c r="J9" s="288"/>
      <c r="K9" s="287" t="s">
        <v>798</v>
      </c>
      <c r="L9" s="289"/>
      <c r="S9" s="68"/>
      <c r="T9" s="59"/>
      <c r="U9" s="59"/>
      <c r="V9" s="59"/>
      <c r="X9" s="68"/>
      <c r="AA9" s="54"/>
      <c r="AB9" s="54"/>
      <c r="AC9" s="55"/>
      <c r="AD9" s="60"/>
    </row>
    <row r="10" spans="1:30" ht="38.25" customHeight="1" x14ac:dyDescent="0.25">
      <c r="A10" s="286"/>
      <c r="B10" s="286"/>
      <c r="C10" s="286"/>
      <c r="D10" s="285"/>
      <c r="E10" s="285"/>
      <c r="F10" s="285"/>
      <c r="G10" s="285"/>
      <c r="H10" s="285"/>
      <c r="I10" s="126" t="s">
        <v>46</v>
      </c>
      <c r="J10" s="126" t="s">
        <v>204</v>
      </c>
      <c r="K10" s="113" t="s">
        <v>46</v>
      </c>
      <c r="L10" s="126" t="s">
        <v>204</v>
      </c>
      <c r="N10" s="290" t="s">
        <v>492</v>
      </c>
      <c r="O10" s="290"/>
      <c r="P10" s="290"/>
      <c r="Q10" s="53"/>
      <c r="U10" s="22"/>
      <c r="V10" s="22"/>
      <c r="W10" s="11"/>
      <c r="X10" s="60"/>
      <c r="Z10"/>
      <c r="AB10" s="37"/>
      <c r="AC10" s="49"/>
      <c r="AD10" s="271"/>
    </row>
    <row r="11" spans="1:30" ht="23.25" customHeight="1" x14ac:dyDescent="0.25">
      <c r="A11" s="259" t="str">
        <f>IF(Antrag!A33="","",Antrag!A33)</f>
        <v/>
      </c>
      <c r="B11" s="259"/>
      <c r="C11" s="39">
        <f>Antrag!F33</f>
        <v>2026</v>
      </c>
      <c r="D11" s="260" t="str">
        <f>IF(OR(Antrag!H33="",Antrag!H33="Bitte Zentrum auswählen"),"",Antrag!H33)</f>
        <v/>
      </c>
      <c r="E11" s="261"/>
      <c r="F11" s="261"/>
      <c r="G11" s="261"/>
      <c r="H11" s="262"/>
      <c r="I11" s="93"/>
      <c r="J11" s="39"/>
      <c r="K11" s="39" t="str">
        <f>IF('OP-Auflistung Kolon'!K11=0,"",'OP-Auflistung Kolon'!K11)</f>
        <v/>
      </c>
      <c r="L11" s="39" t="str">
        <f t="shared" ref="L11:L16" si="0">IF(S11=0,"",S11)</f>
        <v/>
      </c>
      <c r="N11" s="277"/>
      <c r="O11" s="291"/>
      <c r="P11" s="291"/>
      <c r="Q11" s="107"/>
      <c r="S11" s="48" cm="1">
        <f t="array" ref="S11">SUMPRODUCT(($W$24:$W$123=2026)*($N$24:$N$123="")*($X$24:$X$123="Ja")*($AD$24:$AD$123="Ja"))</f>
        <v>0</v>
      </c>
      <c r="T11" s="43" t="str">
        <f t="shared" ref="T11:T17" si="1">IF(J11="","",J11)</f>
        <v/>
      </c>
      <c r="U11" s="22"/>
      <c r="V11" s="22"/>
      <c r="W11" s="11"/>
      <c r="X11" s="60"/>
      <c r="Z11"/>
      <c r="AB11" s="37"/>
      <c r="AC11" s="49"/>
      <c r="AD11" s="271"/>
    </row>
    <row r="12" spans="1:30" ht="23.25" customHeight="1" x14ac:dyDescent="0.25">
      <c r="A12" s="259" t="str">
        <f>IF(Antrag!A34="","",Antrag!A34)</f>
        <v/>
      </c>
      <c r="B12" s="259"/>
      <c r="C12" s="39">
        <f>Antrag!F34</f>
        <v>2025</v>
      </c>
      <c r="D12" s="260" t="str">
        <f>IF(OR(Antrag!H34="",Antrag!H34="Bitte Zentrum auswählen"),"",Antrag!H34)</f>
        <v/>
      </c>
      <c r="E12" s="261"/>
      <c r="F12" s="261"/>
      <c r="G12" s="261"/>
      <c r="H12" s="262"/>
      <c r="I12" s="93" t="str">
        <f>IF(Antrag!T34="","",Antrag!T34)</f>
        <v/>
      </c>
      <c r="J12" s="39" t="str">
        <f>IF(Antrag!U34="","",Antrag!U34)</f>
        <v/>
      </c>
      <c r="K12" s="39" t="str">
        <f>IF('OP-Auflistung Kolon'!K12=0,"",'OP-Auflistung Kolon'!K12)</f>
        <v/>
      </c>
      <c r="L12" s="39" t="str">
        <f t="shared" si="0"/>
        <v/>
      </c>
      <c r="N12" s="291"/>
      <c r="O12" s="291"/>
      <c r="P12" s="291"/>
      <c r="Q12" s="52"/>
      <c r="S12" s="48" cm="1">
        <f t="array" ref="S12">SUMPRODUCT(($W$24:$W$123=2025)*($N$24:$N$123="")*($X$24:$X$123="Ja")*($AD$24:$AD$123="Ja"))</f>
        <v>0</v>
      </c>
      <c r="T12" s="43" t="str">
        <f t="shared" si="1"/>
        <v/>
      </c>
      <c r="U12" s="22"/>
      <c r="V12" s="22"/>
      <c r="W12" s="11"/>
      <c r="X12" s="60"/>
      <c r="Z12"/>
      <c r="AB12" s="37"/>
      <c r="AC12" s="49"/>
      <c r="AD12" s="271"/>
    </row>
    <row r="13" spans="1:30" ht="23.25" customHeight="1" x14ac:dyDescent="0.25">
      <c r="A13" s="259" t="str">
        <f>IF(Antrag!A35="","",Antrag!A35)</f>
        <v/>
      </c>
      <c r="B13" s="259"/>
      <c r="C13" s="39">
        <f>Antrag!F35</f>
        <v>2024</v>
      </c>
      <c r="D13" s="260" t="str">
        <f>IF(OR(Antrag!H35="",Antrag!H35="Bitte Zentrum auswählen"),"",Antrag!H35)</f>
        <v/>
      </c>
      <c r="E13" s="261"/>
      <c r="F13" s="261"/>
      <c r="G13" s="261"/>
      <c r="H13" s="262"/>
      <c r="I13" s="93" t="str">
        <f>IF(Antrag!T35="","",Antrag!T35)</f>
        <v/>
      </c>
      <c r="J13" s="39" t="str">
        <f>IF(Antrag!U35="","",Antrag!U35)</f>
        <v/>
      </c>
      <c r="K13" s="39" t="str">
        <f>IF('OP-Auflistung Kolon'!K13=0,"",'OP-Auflistung Kolon'!K13)</f>
        <v/>
      </c>
      <c r="L13" s="39" t="str">
        <f t="shared" si="0"/>
        <v/>
      </c>
      <c r="N13" s="291"/>
      <c r="O13" s="291"/>
      <c r="P13" s="291"/>
      <c r="Q13" s="52"/>
      <c r="S13" s="48" cm="1">
        <f t="array" ref="S13">SUMPRODUCT(($W$24:$W$123=2024)*($N$24:$N$123="")*($X$24:$X$123="Ja")*($AD$24:$AD$123="Ja"))</f>
        <v>0</v>
      </c>
      <c r="T13" s="43" t="str">
        <f t="shared" si="1"/>
        <v/>
      </c>
      <c r="U13" s="22"/>
      <c r="V13" s="22"/>
      <c r="W13" s="11"/>
      <c r="X13" s="60"/>
      <c r="Z13"/>
      <c r="AB13" s="37"/>
      <c r="AC13" s="49"/>
      <c r="AD13" s="271"/>
    </row>
    <row r="14" spans="1:30" ht="23.25" customHeight="1" x14ac:dyDescent="0.25">
      <c r="A14" s="259" t="str">
        <f>IF(Antrag!A36="","",Antrag!A36)</f>
        <v/>
      </c>
      <c r="B14" s="259"/>
      <c r="C14" s="39">
        <f>Antrag!F36</f>
        <v>2023</v>
      </c>
      <c r="D14" s="260" t="str">
        <f>IF(OR(Antrag!H36="",Antrag!H36="Bitte Zentrum auswählen"),"",Antrag!H36)</f>
        <v/>
      </c>
      <c r="E14" s="261"/>
      <c r="F14" s="261"/>
      <c r="G14" s="261"/>
      <c r="H14" s="262"/>
      <c r="I14" s="93" t="str">
        <f>IF(Antrag!T36="","",Antrag!T36)</f>
        <v/>
      </c>
      <c r="J14" s="39" t="str">
        <f>IF(Antrag!U36="","",Antrag!U36)</f>
        <v/>
      </c>
      <c r="K14" s="39" t="str">
        <f>IF('OP-Auflistung Kolon'!K14=0,"",'OP-Auflistung Kolon'!K14)</f>
        <v/>
      </c>
      <c r="L14" s="39" t="str">
        <f t="shared" si="0"/>
        <v/>
      </c>
      <c r="N14" s="291"/>
      <c r="O14" s="291"/>
      <c r="P14" s="291"/>
      <c r="Q14" s="52"/>
      <c r="S14" s="48" cm="1">
        <f t="array" ref="S14">SUMPRODUCT(($W$24:$W$123=2023)*($N$24:$N$123="")*($X$24:$X$123="Ja")*($AD$24:$AD$123="Ja"))</f>
        <v>0</v>
      </c>
      <c r="T14" s="43" t="str">
        <f t="shared" si="1"/>
        <v/>
      </c>
      <c r="U14" s="22"/>
      <c r="V14" s="22"/>
      <c r="W14" s="11"/>
      <c r="X14" s="60"/>
      <c r="Z14"/>
      <c r="AB14" s="37"/>
      <c r="AC14" s="49"/>
      <c r="AD14" s="271"/>
    </row>
    <row r="15" spans="1:30" ht="23.25" customHeight="1" x14ac:dyDescent="0.25">
      <c r="A15" s="259" t="str">
        <f>IF(Antrag!A37="","",Antrag!A37)</f>
        <v/>
      </c>
      <c r="B15" s="259"/>
      <c r="C15" s="39">
        <f>Antrag!F37</f>
        <v>2022</v>
      </c>
      <c r="D15" s="260" t="str">
        <f>IF(OR(Antrag!H37="",Antrag!H37="Bitte Zentrum auswählen"),"",Antrag!H37)</f>
        <v/>
      </c>
      <c r="E15" s="261"/>
      <c r="F15" s="261"/>
      <c r="G15" s="261"/>
      <c r="H15" s="262"/>
      <c r="I15" s="93" t="str">
        <f>IF(Antrag!T37="","",Antrag!T37)</f>
        <v/>
      </c>
      <c r="J15" s="39" t="str">
        <f>IF(Antrag!U37="","",Antrag!U37)</f>
        <v/>
      </c>
      <c r="K15" s="39" t="str">
        <f>IF('OP-Auflistung Kolon'!K15=0,"",'OP-Auflistung Kolon'!K15)</f>
        <v/>
      </c>
      <c r="L15" s="39" t="str">
        <f t="shared" si="0"/>
        <v/>
      </c>
      <c r="N15" s="291"/>
      <c r="O15" s="291"/>
      <c r="P15" s="291"/>
      <c r="Q15" s="52"/>
      <c r="S15" s="48" cm="1">
        <f t="array" ref="S15">SUMPRODUCT(($W$24:$W$123=2022)*($N$24:$N$123="")*($X$24:$X$123="Ja")*($AD$24:$AD$123="Ja"))</f>
        <v>0</v>
      </c>
      <c r="T15" s="43" t="str">
        <f t="shared" si="1"/>
        <v/>
      </c>
      <c r="U15" s="22"/>
      <c r="V15" s="22"/>
      <c r="W15" s="11"/>
      <c r="X15" s="60"/>
      <c r="Z15"/>
      <c r="AB15" s="37"/>
      <c r="AC15" s="49"/>
      <c r="AD15" s="271"/>
    </row>
    <row r="16" spans="1:30" ht="23.25" customHeight="1" x14ac:dyDescent="0.25">
      <c r="A16" s="259" t="str">
        <f>IF(Antrag!A38="","",Antrag!A38)</f>
        <v/>
      </c>
      <c r="B16" s="259"/>
      <c r="C16" s="39">
        <f>Antrag!F38</f>
        <v>2021</v>
      </c>
      <c r="D16" s="260" t="str">
        <f>IF(OR(Antrag!H38="",Antrag!H38="Bitte Zentrum auswählen"),"",Antrag!H38)</f>
        <v/>
      </c>
      <c r="E16" s="261"/>
      <c r="F16" s="261"/>
      <c r="G16" s="261"/>
      <c r="H16" s="262"/>
      <c r="I16" s="93" t="str">
        <f>IF(Antrag!T38="","",Antrag!T38)</f>
        <v/>
      </c>
      <c r="J16" s="39" t="str">
        <f>IF(Antrag!U38="","",Antrag!U38)</f>
        <v/>
      </c>
      <c r="K16" s="39" t="str">
        <f>IF('OP-Auflistung Kolon'!K16=0,"",'OP-Auflistung Kolon'!K16)</f>
        <v/>
      </c>
      <c r="L16" s="39" t="str">
        <f t="shared" si="0"/>
        <v/>
      </c>
      <c r="N16" s="291"/>
      <c r="O16" s="291"/>
      <c r="P16" s="291"/>
      <c r="Q16" s="52"/>
      <c r="S16" s="48" cm="1">
        <f t="array" ref="S16">SUMPRODUCT(($W$24:$W$123=2021)*($N$24:$N$123="")*($X$24:$X$123="Ja")*($AD$24:$AD$123="Ja"))</f>
        <v>0</v>
      </c>
      <c r="T16" s="43" t="str">
        <f t="shared" si="1"/>
        <v/>
      </c>
      <c r="U16" s="22"/>
      <c r="V16" s="22"/>
      <c r="W16" s="11"/>
      <c r="X16" s="60"/>
      <c r="Z16"/>
      <c r="AB16" s="37"/>
      <c r="AC16" s="49"/>
      <c r="AD16" s="60"/>
    </row>
    <row r="17" spans="1:30" ht="6.75" customHeight="1" x14ac:dyDescent="0.25">
      <c r="A17" s="94"/>
      <c r="B17" s="94"/>
      <c r="C17" s="95"/>
      <c r="D17" s="96"/>
      <c r="E17" s="97"/>
      <c r="F17" s="94"/>
      <c r="G17" s="94"/>
      <c r="H17" s="95"/>
      <c r="I17" s="96"/>
      <c r="J17" s="95"/>
      <c r="K17" s="95"/>
      <c r="L17" s="4"/>
      <c r="M17" s="107"/>
      <c r="N17" s="107"/>
      <c r="O17" s="52"/>
      <c r="P17" s="52"/>
      <c r="Q17" s="52"/>
      <c r="S17" s="119" cm="1">
        <f t="array" ref="S17">SUMPRODUCT(($W$24:$W$123=2020)*($N$24:$N$123="")*($X$24:$X$123="Ja")*($AD$24:$AD$123="Ja"))</f>
        <v>0</v>
      </c>
      <c r="T17" s="133" t="str">
        <f t="shared" si="1"/>
        <v/>
      </c>
      <c r="AC17" s="46"/>
    </row>
    <row r="18" spans="1:30" ht="12" customHeight="1" x14ac:dyDescent="0.25">
      <c r="A18" s="94"/>
      <c r="B18" s="94"/>
      <c r="C18" s="95"/>
      <c r="D18" s="96"/>
      <c r="E18" s="97"/>
      <c r="F18" s="179" t="s">
        <v>218</v>
      </c>
      <c r="G18" s="179"/>
      <c r="H18" s="258"/>
      <c r="I18" s="93">
        <f ca="1">IF(Antrag!V40="","",Antrag!V40)</f>
        <v>0</v>
      </c>
      <c r="J18" s="93">
        <f ca="1">IF(Antrag!W40="","",Antrag!W40)</f>
        <v>0</v>
      </c>
      <c r="K18" s="96"/>
      <c r="L18" s="4"/>
      <c r="M18" s="107"/>
      <c r="N18" s="107"/>
      <c r="O18" s="107"/>
      <c r="P18" s="107"/>
      <c r="Q18" s="107"/>
    </row>
    <row r="19" spans="1:30" ht="12" customHeight="1" x14ac:dyDescent="0.25">
      <c r="A19" s="94"/>
      <c r="B19" s="94"/>
      <c r="C19" s="95"/>
      <c r="D19" s="96"/>
      <c r="E19" s="97"/>
      <c r="F19" s="179" t="s">
        <v>217</v>
      </c>
      <c r="G19" s="179"/>
      <c r="H19" s="258"/>
      <c r="I19" s="93">
        <f ca="1">IF(Antrag!V41="","",Antrag!V41)</f>
        <v>45</v>
      </c>
      <c r="J19" s="93">
        <f ca="1">IF(Antrag!W41="","",Antrag!W41)</f>
        <v>30</v>
      </c>
      <c r="K19" s="96"/>
      <c r="L19" s="4"/>
      <c r="M19" s="107"/>
      <c r="N19" s="107"/>
      <c r="O19" s="107"/>
      <c r="P19" s="107"/>
      <c r="Q19" s="107"/>
    </row>
    <row r="20" spans="1:30" ht="12" customHeight="1" x14ac:dyDescent="0.25">
      <c r="A20" s="94"/>
      <c r="B20" s="94"/>
      <c r="C20" s="95"/>
      <c r="D20" s="96"/>
      <c r="E20" s="97"/>
      <c r="F20" s="267" t="s">
        <v>493</v>
      </c>
      <c r="G20" s="267"/>
      <c r="H20" s="268"/>
      <c r="I20" s="265" t="str">
        <f ca="1">IF(Antrag!V42="","",Antrag!V42)</f>
        <v>Nein</v>
      </c>
      <c r="J20" s="265"/>
      <c r="K20" s="96"/>
      <c r="L20" s="4"/>
      <c r="M20" s="107"/>
      <c r="N20" s="107"/>
      <c r="O20" s="107"/>
      <c r="P20" s="107"/>
      <c r="Q20" s="107"/>
    </row>
    <row r="21" spans="1:30" ht="6.75" customHeight="1" thickBot="1" x14ac:dyDescent="0.3">
      <c r="A21" s="98"/>
      <c r="B21" s="98"/>
      <c r="C21" s="99"/>
      <c r="D21" s="100"/>
      <c r="E21" s="101"/>
      <c r="F21" s="102"/>
      <c r="G21" s="103"/>
      <c r="H21" s="104"/>
      <c r="I21" s="105"/>
      <c r="J21" s="105"/>
      <c r="K21" s="100"/>
      <c r="L21" s="106"/>
      <c r="M21" s="108"/>
      <c r="N21" s="108"/>
      <c r="O21" s="107"/>
      <c r="P21" s="107"/>
      <c r="Q21" s="107"/>
    </row>
    <row r="22" spans="1:30" s="20" customFormat="1" ht="46.5" customHeight="1" thickTop="1" x14ac:dyDescent="0.25">
      <c r="A22" s="294" t="s">
        <v>875</v>
      </c>
      <c r="B22" s="295"/>
      <c r="C22" s="295"/>
      <c r="D22" s="295"/>
      <c r="E22" s="295"/>
      <c r="F22" s="295"/>
      <c r="G22" s="295"/>
      <c r="H22" s="295"/>
      <c r="I22" s="295"/>
      <c r="J22" s="295"/>
      <c r="K22" s="295"/>
      <c r="L22" s="295"/>
      <c r="M22" s="295"/>
      <c r="N22" s="295"/>
      <c r="Z22" s="54"/>
      <c r="AA22" s="54"/>
      <c r="AB22" s="55"/>
      <c r="AC22" s="75" t="s">
        <v>223</v>
      </c>
    </row>
    <row r="23" spans="1:30" ht="36" customHeight="1" x14ac:dyDescent="0.25">
      <c r="A23" s="73" t="s">
        <v>206</v>
      </c>
      <c r="B23" s="74" t="s">
        <v>497</v>
      </c>
      <c r="C23" s="74" t="s">
        <v>47</v>
      </c>
      <c r="D23" s="292" t="s">
        <v>230</v>
      </c>
      <c r="E23" s="296"/>
      <c r="F23" s="296"/>
      <c r="G23" s="296"/>
      <c r="H23" s="296"/>
      <c r="I23" s="296"/>
      <c r="J23" s="297"/>
      <c r="K23" s="292" t="s">
        <v>213</v>
      </c>
      <c r="L23" s="293"/>
      <c r="M23" s="76" t="s">
        <v>212</v>
      </c>
      <c r="N23" s="74" t="s">
        <v>58</v>
      </c>
      <c r="O23" s="65"/>
      <c r="P23" s="65"/>
      <c r="Q23" s="65"/>
      <c r="S23" s="77" t="s">
        <v>214</v>
      </c>
      <c r="T23" s="77" t="s">
        <v>203</v>
      </c>
      <c r="U23" s="77" t="s">
        <v>202</v>
      </c>
      <c r="V23" s="26"/>
      <c r="W23" s="75" t="s">
        <v>205</v>
      </c>
      <c r="X23" s="75" t="s">
        <v>222</v>
      </c>
      <c r="Y23" s="26"/>
      <c r="Z23" s="75" t="s">
        <v>215</v>
      </c>
      <c r="AA23" s="75" t="s">
        <v>216</v>
      </c>
      <c r="AC23" s="82">
        <f>SUM(AC24:AC123)</f>
        <v>0</v>
      </c>
      <c r="AD23" s="75" t="s">
        <v>225</v>
      </c>
    </row>
    <row r="24" spans="1:30" s="20" customFormat="1" ht="24" customHeight="1" x14ac:dyDescent="0.25">
      <c r="A24" s="78">
        <v>1</v>
      </c>
      <c r="B24" s="117"/>
      <c r="C24" s="117"/>
      <c r="D24" s="252"/>
      <c r="E24" s="253"/>
      <c r="F24" s="253"/>
      <c r="G24" s="253"/>
      <c r="H24" s="253"/>
      <c r="I24" s="253"/>
      <c r="J24" s="254"/>
      <c r="K24" s="255"/>
      <c r="L24" s="256"/>
      <c r="M24" s="80" t="str">
        <f>IF(AA24="Duplikat","Bitte Plausibilität prüfen","")</f>
        <v/>
      </c>
      <c r="N24" s="81" t="str">
        <f>IF(T24="Zeile nicht bearbeitet","",IF(AND(T24="Zeile bearbeitet",U24="Leere Zellen"),"Zeile vollständig zu bearbeiten",IF(AND(T24="Zeile bearbeitet",U24="Keine leere Zellen"),"")))</f>
        <v/>
      </c>
      <c r="S24" s="78"/>
      <c r="T24" s="61" t="str">
        <f t="shared" ref="T24:T55" si="2">IF(OR(B24&lt;&gt;"",C24&lt;&gt;"",D24&lt;&gt;"",K24&lt;&gt;""),"Zeile bearbeitet","Zeile nicht bearbeitet")</f>
        <v>Zeile nicht bearbeitet</v>
      </c>
      <c r="U24" s="62" t="str">
        <f t="shared" ref="U24:U55" si="3">IF(OR(B24="",C24="",D24="",K24=""),"Leere Zellen","Keine leere Zellen")</f>
        <v>Leere Zellen</v>
      </c>
      <c r="V24" s="63"/>
      <c r="W24" s="78" t="str">
        <f>IF(B24="","",YEAR(B24))</f>
        <v/>
      </c>
      <c r="X24" s="78" t="str">
        <f t="shared" ref="X24:X55" si="4">IF(ISERROR(IF(INDEX($A$11:$C$16,MATCH(W24,$C$11:$C$16,0),1)="Erhebungsbogenverfahren","",INDEX($A$11:$C$16,MATCH(W24,$C$11:$C$16,0),1))),"",IF(OR(INDEX($A$11:$C$16,MATCH(W24,$C$11:$C$16,0),1)="Erhebungsbogenverfahren",INDEX($A$11:$C$16,MATCH(W24,$C$11:$C$16,0),1)=""),"","Ja"))</f>
        <v/>
      </c>
      <c r="Y24" s="83"/>
      <c r="Z24" s="39" t="str">
        <f t="shared" ref="Z24:Z55" si="5">IF(B24="","",IF(COUNTIF($B$24:$B$123,B24)&gt;1,"Duplikat","Unikat"))</f>
        <v/>
      </c>
      <c r="AA24" s="39" t="str">
        <f t="shared" ref="AA24:AA55" si="6">IF(C24="","",IF(COUNTIF($C$24:$C$123,C24)&gt;1,"Duplikat","Unikat"))</f>
        <v/>
      </c>
      <c r="AB24" s="84"/>
      <c r="AC24" s="39">
        <f>IF(AA24="Duplikat",1,0)</f>
        <v>0</v>
      </c>
      <c r="AD24" s="39" t="str">
        <f t="shared" ref="AD24:AD55" si="7">IF(AND(AC24=0,OR($N$11="",$N$11&lt;&gt;"")),"Ja",IF(AND(AC24=1,$N$11&lt;&gt;""),"Ja","Nein"))</f>
        <v>Ja</v>
      </c>
    </row>
    <row r="25" spans="1:30" s="20" customFormat="1" ht="24" customHeight="1" x14ac:dyDescent="0.25">
      <c r="A25" s="78">
        <v>2</v>
      </c>
      <c r="B25" s="117"/>
      <c r="C25" s="117"/>
      <c r="D25" s="252"/>
      <c r="E25" s="253"/>
      <c r="F25" s="253"/>
      <c r="G25" s="253"/>
      <c r="H25" s="253"/>
      <c r="I25" s="253"/>
      <c r="J25" s="254"/>
      <c r="K25" s="255"/>
      <c r="L25" s="256"/>
      <c r="M25" s="80" t="str">
        <f t="shared" ref="M25:M88" si="8">IF(AA25="Duplikat","Bitte Plausibilität prüfen","")</f>
        <v/>
      </c>
      <c r="N25" s="81" t="str">
        <f t="shared" ref="N25:N34" si="9">IF(T25="Zeile nicht bearbeitet","",IF(AND(T25="Zeile bearbeitet",U25="Leere Zellen"),"Zeile vollständig zu bearbeiten",IF(AND(T25="Zeile bearbeitet",U25="Keine leere Zellen"),"")))</f>
        <v/>
      </c>
      <c r="S25" s="78"/>
      <c r="T25" s="61" t="str">
        <f t="shared" si="2"/>
        <v>Zeile nicht bearbeitet</v>
      </c>
      <c r="U25" s="62" t="str">
        <f t="shared" si="3"/>
        <v>Leere Zellen</v>
      </c>
      <c r="V25" s="63"/>
      <c r="W25" s="78" t="str">
        <f t="shared" ref="W25:W55" si="10">IF(B25="","",YEAR(B25))</f>
        <v/>
      </c>
      <c r="X25" s="78" t="str">
        <f t="shared" si="4"/>
        <v/>
      </c>
      <c r="Y25" s="83"/>
      <c r="Z25" s="39" t="str">
        <f t="shared" si="5"/>
        <v/>
      </c>
      <c r="AA25" s="39" t="str">
        <f t="shared" si="6"/>
        <v/>
      </c>
      <c r="AB25" s="84"/>
      <c r="AC25" s="39">
        <f t="shared" ref="AC25:AC88" si="11">IF(AA25="Duplikat",1,0)</f>
        <v>0</v>
      </c>
      <c r="AD25" s="39" t="str">
        <f t="shared" si="7"/>
        <v>Ja</v>
      </c>
    </row>
    <row r="26" spans="1:30" s="20" customFormat="1" ht="24" customHeight="1" x14ac:dyDescent="0.25">
      <c r="A26" s="78">
        <v>3</v>
      </c>
      <c r="B26" s="117"/>
      <c r="C26" s="117"/>
      <c r="D26" s="252"/>
      <c r="E26" s="253"/>
      <c r="F26" s="253"/>
      <c r="G26" s="253"/>
      <c r="H26" s="253"/>
      <c r="I26" s="253"/>
      <c r="J26" s="254"/>
      <c r="K26" s="255"/>
      <c r="L26" s="256"/>
      <c r="M26" s="80" t="str">
        <f t="shared" si="8"/>
        <v/>
      </c>
      <c r="N26" s="81" t="str">
        <f t="shared" si="9"/>
        <v/>
      </c>
      <c r="S26" s="78"/>
      <c r="T26" s="61" t="str">
        <f t="shared" si="2"/>
        <v>Zeile nicht bearbeitet</v>
      </c>
      <c r="U26" s="62" t="str">
        <f t="shared" si="3"/>
        <v>Leere Zellen</v>
      </c>
      <c r="V26" s="63"/>
      <c r="W26" s="78" t="str">
        <f t="shared" si="10"/>
        <v/>
      </c>
      <c r="X26" s="78" t="str">
        <f t="shared" si="4"/>
        <v/>
      </c>
      <c r="Y26" s="83"/>
      <c r="Z26" s="39" t="str">
        <f t="shared" si="5"/>
        <v/>
      </c>
      <c r="AA26" s="39" t="str">
        <f t="shared" si="6"/>
        <v/>
      </c>
      <c r="AB26" s="84"/>
      <c r="AC26" s="39">
        <f t="shared" si="11"/>
        <v>0</v>
      </c>
      <c r="AD26" s="39" t="str">
        <f t="shared" si="7"/>
        <v>Ja</v>
      </c>
    </row>
    <row r="27" spans="1:30" s="20" customFormat="1" ht="24" customHeight="1" x14ac:dyDescent="0.25">
      <c r="A27" s="78">
        <v>4</v>
      </c>
      <c r="B27" s="117"/>
      <c r="C27" s="117"/>
      <c r="D27" s="252"/>
      <c r="E27" s="253"/>
      <c r="F27" s="253"/>
      <c r="G27" s="253"/>
      <c r="H27" s="253"/>
      <c r="I27" s="253"/>
      <c r="J27" s="254"/>
      <c r="K27" s="255"/>
      <c r="L27" s="256"/>
      <c r="M27" s="80" t="str">
        <f t="shared" si="8"/>
        <v/>
      </c>
      <c r="N27" s="81" t="str">
        <f t="shared" si="9"/>
        <v/>
      </c>
      <c r="S27" s="78"/>
      <c r="T27" s="61" t="str">
        <f t="shared" si="2"/>
        <v>Zeile nicht bearbeitet</v>
      </c>
      <c r="U27" s="62" t="str">
        <f t="shared" si="3"/>
        <v>Leere Zellen</v>
      </c>
      <c r="V27" s="63"/>
      <c r="W27" s="78" t="str">
        <f t="shared" si="10"/>
        <v/>
      </c>
      <c r="X27" s="78" t="str">
        <f t="shared" si="4"/>
        <v/>
      </c>
      <c r="Y27" s="83"/>
      <c r="Z27" s="39" t="str">
        <f t="shared" si="5"/>
        <v/>
      </c>
      <c r="AA27" s="39" t="str">
        <f t="shared" si="6"/>
        <v/>
      </c>
      <c r="AB27" s="84"/>
      <c r="AC27" s="39">
        <f t="shared" si="11"/>
        <v>0</v>
      </c>
      <c r="AD27" s="39" t="str">
        <f t="shared" si="7"/>
        <v>Ja</v>
      </c>
    </row>
    <row r="28" spans="1:30" s="20" customFormat="1" ht="24" customHeight="1" x14ac:dyDescent="0.25">
      <c r="A28" s="78">
        <v>5</v>
      </c>
      <c r="B28" s="117"/>
      <c r="C28" s="117"/>
      <c r="D28" s="252"/>
      <c r="E28" s="253"/>
      <c r="F28" s="253"/>
      <c r="G28" s="253"/>
      <c r="H28" s="253"/>
      <c r="I28" s="253"/>
      <c r="J28" s="254"/>
      <c r="K28" s="255"/>
      <c r="L28" s="256"/>
      <c r="M28" s="80" t="str">
        <f t="shared" si="8"/>
        <v/>
      </c>
      <c r="N28" s="81" t="str">
        <f t="shared" si="9"/>
        <v/>
      </c>
      <c r="S28" s="78"/>
      <c r="T28" s="61" t="str">
        <f t="shared" si="2"/>
        <v>Zeile nicht bearbeitet</v>
      </c>
      <c r="U28" s="62" t="str">
        <f t="shared" si="3"/>
        <v>Leere Zellen</v>
      </c>
      <c r="V28" s="63"/>
      <c r="W28" s="78" t="str">
        <f t="shared" si="10"/>
        <v/>
      </c>
      <c r="X28" s="78" t="str">
        <f t="shared" si="4"/>
        <v/>
      </c>
      <c r="Y28" s="83"/>
      <c r="Z28" s="39" t="str">
        <f t="shared" si="5"/>
        <v/>
      </c>
      <c r="AA28" s="39" t="str">
        <f t="shared" si="6"/>
        <v/>
      </c>
      <c r="AB28" s="84"/>
      <c r="AC28" s="39">
        <f t="shared" si="11"/>
        <v>0</v>
      </c>
      <c r="AD28" s="39" t="str">
        <f t="shared" si="7"/>
        <v>Ja</v>
      </c>
    </row>
    <row r="29" spans="1:30" s="20" customFormat="1" ht="24" customHeight="1" x14ac:dyDescent="0.25">
      <c r="A29" s="78">
        <v>6</v>
      </c>
      <c r="B29" s="117"/>
      <c r="C29" s="117"/>
      <c r="D29" s="252"/>
      <c r="E29" s="253"/>
      <c r="F29" s="253"/>
      <c r="G29" s="253"/>
      <c r="H29" s="253"/>
      <c r="I29" s="253"/>
      <c r="J29" s="254"/>
      <c r="K29" s="255"/>
      <c r="L29" s="256"/>
      <c r="M29" s="80" t="str">
        <f t="shared" si="8"/>
        <v/>
      </c>
      <c r="N29" s="81" t="str">
        <f t="shared" si="9"/>
        <v/>
      </c>
      <c r="S29" s="78"/>
      <c r="T29" s="61" t="str">
        <f t="shared" si="2"/>
        <v>Zeile nicht bearbeitet</v>
      </c>
      <c r="U29" s="62" t="str">
        <f t="shared" si="3"/>
        <v>Leere Zellen</v>
      </c>
      <c r="V29" s="63"/>
      <c r="W29" s="78" t="str">
        <f t="shared" si="10"/>
        <v/>
      </c>
      <c r="X29" s="78" t="str">
        <f t="shared" si="4"/>
        <v/>
      </c>
      <c r="Y29" s="83"/>
      <c r="Z29" s="39" t="str">
        <f t="shared" si="5"/>
        <v/>
      </c>
      <c r="AA29" s="39" t="str">
        <f t="shared" si="6"/>
        <v/>
      </c>
      <c r="AB29" s="84"/>
      <c r="AC29" s="39">
        <f t="shared" si="11"/>
        <v>0</v>
      </c>
      <c r="AD29" s="39" t="str">
        <f t="shared" si="7"/>
        <v>Ja</v>
      </c>
    </row>
    <row r="30" spans="1:30" s="20" customFormat="1" ht="24" customHeight="1" x14ac:dyDescent="0.25">
      <c r="A30" s="78">
        <v>7</v>
      </c>
      <c r="B30" s="117"/>
      <c r="C30" s="117"/>
      <c r="D30" s="252"/>
      <c r="E30" s="253"/>
      <c r="F30" s="253"/>
      <c r="G30" s="253"/>
      <c r="H30" s="253"/>
      <c r="I30" s="253"/>
      <c r="J30" s="254"/>
      <c r="K30" s="255"/>
      <c r="L30" s="256"/>
      <c r="M30" s="80" t="str">
        <f t="shared" si="8"/>
        <v/>
      </c>
      <c r="N30" s="81" t="str">
        <f t="shared" si="9"/>
        <v/>
      </c>
      <c r="S30" s="78"/>
      <c r="T30" s="61" t="str">
        <f t="shared" si="2"/>
        <v>Zeile nicht bearbeitet</v>
      </c>
      <c r="U30" s="62" t="str">
        <f t="shared" si="3"/>
        <v>Leere Zellen</v>
      </c>
      <c r="V30" s="63"/>
      <c r="W30" s="78" t="str">
        <f t="shared" si="10"/>
        <v/>
      </c>
      <c r="X30" s="78" t="str">
        <f t="shared" si="4"/>
        <v/>
      </c>
      <c r="Y30" s="83"/>
      <c r="Z30" s="39" t="str">
        <f t="shared" si="5"/>
        <v/>
      </c>
      <c r="AA30" s="39" t="str">
        <f t="shared" si="6"/>
        <v/>
      </c>
      <c r="AB30" s="84"/>
      <c r="AC30" s="39">
        <f t="shared" si="11"/>
        <v>0</v>
      </c>
      <c r="AD30" s="39" t="str">
        <f t="shared" si="7"/>
        <v>Ja</v>
      </c>
    </row>
    <row r="31" spans="1:30" s="20" customFormat="1" ht="24" customHeight="1" x14ac:dyDescent="0.25">
      <c r="A31" s="78">
        <v>8</v>
      </c>
      <c r="B31" s="117"/>
      <c r="C31" s="117"/>
      <c r="D31" s="252"/>
      <c r="E31" s="253"/>
      <c r="F31" s="253"/>
      <c r="G31" s="253"/>
      <c r="H31" s="253"/>
      <c r="I31" s="253"/>
      <c r="J31" s="254"/>
      <c r="K31" s="255"/>
      <c r="L31" s="256"/>
      <c r="M31" s="80" t="str">
        <f t="shared" si="8"/>
        <v/>
      </c>
      <c r="N31" s="81" t="str">
        <f t="shared" si="9"/>
        <v/>
      </c>
      <c r="S31" s="78"/>
      <c r="T31" s="61" t="str">
        <f t="shared" si="2"/>
        <v>Zeile nicht bearbeitet</v>
      </c>
      <c r="U31" s="62" t="str">
        <f t="shared" si="3"/>
        <v>Leere Zellen</v>
      </c>
      <c r="V31" s="63"/>
      <c r="W31" s="78" t="str">
        <f t="shared" si="10"/>
        <v/>
      </c>
      <c r="X31" s="78" t="str">
        <f t="shared" si="4"/>
        <v/>
      </c>
      <c r="Y31" s="83"/>
      <c r="Z31" s="39" t="str">
        <f t="shared" si="5"/>
        <v/>
      </c>
      <c r="AA31" s="39" t="str">
        <f t="shared" si="6"/>
        <v/>
      </c>
      <c r="AB31" s="84"/>
      <c r="AC31" s="39">
        <f t="shared" si="11"/>
        <v>0</v>
      </c>
      <c r="AD31" s="39" t="str">
        <f t="shared" si="7"/>
        <v>Ja</v>
      </c>
    </row>
    <row r="32" spans="1:30" s="20" customFormat="1" ht="24" customHeight="1" x14ac:dyDescent="0.25">
      <c r="A32" s="78">
        <v>9</v>
      </c>
      <c r="B32" s="117"/>
      <c r="C32" s="117"/>
      <c r="D32" s="252"/>
      <c r="E32" s="253"/>
      <c r="F32" s="253"/>
      <c r="G32" s="253"/>
      <c r="H32" s="253"/>
      <c r="I32" s="253"/>
      <c r="J32" s="254"/>
      <c r="K32" s="255"/>
      <c r="L32" s="256"/>
      <c r="M32" s="80" t="str">
        <f t="shared" si="8"/>
        <v/>
      </c>
      <c r="N32" s="81" t="str">
        <f t="shared" si="9"/>
        <v/>
      </c>
      <c r="S32" s="78"/>
      <c r="T32" s="61" t="str">
        <f t="shared" si="2"/>
        <v>Zeile nicht bearbeitet</v>
      </c>
      <c r="U32" s="62" t="str">
        <f t="shared" si="3"/>
        <v>Leere Zellen</v>
      </c>
      <c r="V32" s="63"/>
      <c r="W32" s="78" t="str">
        <f t="shared" si="10"/>
        <v/>
      </c>
      <c r="X32" s="78" t="str">
        <f t="shared" si="4"/>
        <v/>
      </c>
      <c r="Y32" s="83"/>
      <c r="Z32" s="39" t="str">
        <f t="shared" si="5"/>
        <v/>
      </c>
      <c r="AA32" s="39" t="str">
        <f t="shared" si="6"/>
        <v/>
      </c>
      <c r="AB32" s="84"/>
      <c r="AC32" s="39">
        <f t="shared" si="11"/>
        <v>0</v>
      </c>
      <c r="AD32" s="39" t="str">
        <f t="shared" si="7"/>
        <v>Ja</v>
      </c>
    </row>
    <row r="33" spans="1:30" s="20" customFormat="1" ht="24" customHeight="1" x14ac:dyDescent="0.25">
      <c r="A33" s="78">
        <v>10</v>
      </c>
      <c r="B33" s="117"/>
      <c r="C33" s="117"/>
      <c r="D33" s="252"/>
      <c r="E33" s="253"/>
      <c r="F33" s="253"/>
      <c r="G33" s="253"/>
      <c r="H33" s="253"/>
      <c r="I33" s="253"/>
      <c r="J33" s="254"/>
      <c r="K33" s="255"/>
      <c r="L33" s="256"/>
      <c r="M33" s="80" t="str">
        <f t="shared" si="8"/>
        <v/>
      </c>
      <c r="N33" s="81" t="str">
        <f t="shared" si="9"/>
        <v/>
      </c>
      <c r="S33" s="78"/>
      <c r="T33" s="61" t="str">
        <f t="shared" si="2"/>
        <v>Zeile nicht bearbeitet</v>
      </c>
      <c r="U33" s="62" t="str">
        <f t="shared" si="3"/>
        <v>Leere Zellen</v>
      </c>
      <c r="V33" s="63"/>
      <c r="W33" s="78" t="str">
        <f t="shared" si="10"/>
        <v/>
      </c>
      <c r="X33" s="78" t="str">
        <f t="shared" si="4"/>
        <v/>
      </c>
      <c r="Y33" s="83"/>
      <c r="Z33" s="39" t="str">
        <f t="shared" si="5"/>
        <v/>
      </c>
      <c r="AA33" s="39" t="str">
        <f t="shared" si="6"/>
        <v/>
      </c>
      <c r="AB33" s="84"/>
      <c r="AC33" s="39">
        <f t="shared" si="11"/>
        <v>0</v>
      </c>
      <c r="AD33" s="39" t="str">
        <f t="shared" si="7"/>
        <v>Ja</v>
      </c>
    </row>
    <row r="34" spans="1:30" s="20" customFormat="1" ht="24" customHeight="1" x14ac:dyDescent="0.25">
      <c r="A34" s="78">
        <v>11</v>
      </c>
      <c r="B34" s="117"/>
      <c r="C34" s="117"/>
      <c r="D34" s="252"/>
      <c r="E34" s="253"/>
      <c r="F34" s="253"/>
      <c r="G34" s="253"/>
      <c r="H34" s="253"/>
      <c r="I34" s="253"/>
      <c r="J34" s="254"/>
      <c r="K34" s="255"/>
      <c r="L34" s="256"/>
      <c r="M34" s="80" t="str">
        <f t="shared" si="8"/>
        <v/>
      </c>
      <c r="N34" s="81" t="str">
        <f t="shared" si="9"/>
        <v/>
      </c>
      <c r="S34" s="78"/>
      <c r="T34" s="61" t="str">
        <f t="shared" si="2"/>
        <v>Zeile nicht bearbeitet</v>
      </c>
      <c r="U34" s="62" t="str">
        <f t="shared" si="3"/>
        <v>Leere Zellen</v>
      </c>
      <c r="V34" s="63"/>
      <c r="W34" s="78" t="str">
        <f t="shared" si="10"/>
        <v/>
      </c>
      <c r="X34" s="78" t="str">
        <f t="shared" si="4"/>
        <v/>
      </c>
      <c r="Y34" s="83"/>
      <c r="Z34" s="39" t="str">
        <f t="shared" si="5"/>
        <v/>
      </c>
      <c r="AA34" s="39" t="str">
        <f t="shared" si="6"/>
        <v/>
      </c>
      <c r="AB34" s="84"/>
      <c r="AC34" s="39">
        <f t="shared" si="11"/>
        <v>0</v>
      </c>
      <c r="AD34" s="39" t="str">
        <f t="shared" si="7"/>
        <v>Ja</v>
      </c>
    </row>
    <row r="35" spans="1:30" s="20" customFormat="1" ht="24" customHeight="1" x14ac:dyDescent="0.25">
      <c r="A35" s="78">
        <v>12</v>
      </c>
      <c r="B35" s="117"/>
      <c r="C35" s="117"/>
      <c r="D35" s="252"/>
      <c r="E35" s="253"/>
      <c r="F35" s="253"/>
      <c r="G35" s="253"/>
      <c r="H35" s="253"/>
      <c r="I35" s="253"/>
      <c r="J35" s="254"/>
      <c r="K35" s="255"/>
      <c r="L35" s="256"/>
      <c r="M35" s="80" t="str">
        <f t="shared" si="8"/>
        <v/>
      </c>
      <c r="N35" s="81" t="str">
        <f t="shared" ref="N35:N98" si="12">IF(T35="Zeile nicht bearbeitet","",IF(AND(T35="Zeile bearbeitet",U35="Leere Zellen"),"Zeile vollständig zu bearbeiten",IF(AND(T35="Zeile bearbeitet",U35="Keine leere Zellen"),"")))</f>
        <v/>
      </c>
      <c r="S35" s="78"/>
      <c r="T35" s="61" t="str">
        <f t="shared" si="2"/>
        <v>Zeile nicht bearbeitet</v>
      </c>
      <c r="U35" s="62" t="str">
        <f t="shared" si="3"/>
        <v>Leere Zellen</v>
      </c>
      <c r="V35" s="63"/>
      <c r="W35" s="78" t="str">
        <f t="shared" si="10"/>
        <v/>
      </c>
      <c r="X35" s="78" t="str">
        <f t="shared" si="4"/>
        <v/>
      </c>
      <c r="Y35" s="83"/>
      <c r="Z35" s="39" t="str">
        <f t="shared" si="5"/>
        <v/>
      </c>
      <c r="AA35" s="39" t="str">
        <f t="shared" si="6"/>
        <v/>
      </c>
      <c r="AB35" s="84"/>
      <c r="AC35" s="39">
        <f t="shared" si="11"/>
        <v>0</v>
      </c>
      <c r="AD35" s="39" t="str">
        <f t="shared" si="7"/>
        <v>Ja</v>
      </c>
    </row>
    <row r="36" spans="1:30" s="20" customFormat="1" ht="24" customHeight="1" x14ac:dyDescent="0.25">
      <c r="A36" s="78">
        <v>13</v>
      </c>
      <c r="B36" s="117"/>
      <c r="C36" s="117"/>
      <c r="D36" s="252"/>
      <c r="E36" s="253"/>
      <c r="F36" s="253"/>
      <c r="G36" s="253"/>
      <c r="H36" s="253"/>
      <c r="I36" s="253"/>
      <c r="J36" s="254"/>
      <c r="K36" s="255"/>
      <c r="L36" s="256"/>
      <c r="M36" s="80" t="str">
        <f t="shared" si="8"/>
        <v/>
      </c>
      <c r="N36" s="81" t="str">
        <f t="shared" si="12"/>
        <v/>
      </c>
      <c r="S36" s="78"/>
      <c r="T36" s="61" t="str">
        <f t="shared" si="2"/>
        <v>Zeile nicht bearbeitet</v>
      </c>
      <c r="U36" s="62" t="str">
        <f t="shared" si="3"/>
        <v>Leere Zellen</v>
      </c>
      <c r="V36" s="63"/>
      <c r="W36" s="78" t="str">
        <f t="shared" si="10"/>
        <v/>
      </c>
      <c r="X36" s="78" t="str">
        <f t="shared" si="4"/>
        <v/>
      </c>
      <c r="Y36" s="83"/>
      <c r="Z36" s="39" t="str">
        <f t="shared" si="5"/>
        <v/>
      </c>
      <c r="AA36" s="39" t="str">
        <f t="shared" si="6"/>
        <v/>
      </c>
      <c r="AB36" s="84"/>
      <c r="AC36" s="39">
        <f t="shared" si="11"/>
        <v>0</v>
      </c>
      <c r="AD36" s="39" t="str">
        <f t="shared" si="7"/>
        <v>Ja</v>
      </c>
    </row>
    <row r="37" spans="1:30" s="20" customFormat="1" ht="24" customHeight="1" x14ac:dyDescent="0.25">
      <c r="A37" s="78">
        <v>14</v>
      </c>
      <c r="B37" s="117"/>
      <c r="C37" s="117"/>
      <c r="D37" s="252"/>
      <c r="E37" s="253"/>
      <c r="F37" s="253"/>
      <c r="G37" s="253"/>
      <c r="H37" s="253"/>
      <c r="I37" s="253"/>
      <c r="J37" s="254"/>
      <c r="K37" s="255"/>
      <c r="L37" s="256"/>
      <c r="M37" s="80" t="str">
        <f t="shared" si="8"/>
        <v/>
      </c>
      <c r="N37" s="81" t="str">
        <f t="shared" si="12"/>
        <v/>
      </c>
      <c r="S37" s="78"/>
      <c r="T37" s="61" t="str">
        <f t="shared" si="2"/>
        <v>Zeile nicht bearbeitet</v>
      </c>
      <c r="U37" s="62" t="str">
        <f t="shared" si="3"/>
        <v>Leere Zellen</v>
      </c>
      <c r="V37" s="63"/>
      <c r="W37" s="78" t="str">
        <f t="shared" si="10"/>
        <v/>
      </c>
      <c r="X37" s="78" t="str">
        <f t="shared" si="4"/>
        <v/>
      </c>
      <c r="Y37" s="83"/>
      <c r="Z37" s="39" t="str">
        <f t="shared" si="5"/>
        <v/>
      </c>
      <c r="AA37" s="39" t="str">
        <f t="shared" si="6"/>
        <v/>
      </c>
      <c r="AB37" s="84"/>
      <c r="AC37" s="39">
        <f t="shared" si="11"/>
        <v>0</v>
      </c>
      <c r="AD37" s="39" t="str">
        <f t="shared" si="7"/>
        <v>Ja</v>
      </c>
    </row>
    <row r="38" spans="1:30" s="20" customFormat="1" ht="24" customHeight="1" x14ac:dyDescent="0.25">
      <c r="A38" s="78">
        <v>15</v>
      </c>
      <c r="B38" s="117"/>
      <c r="C38" s="117"/>
      <c r="D38" s="252"/>
      <c r="E38" s="253"/>
      <c r="F38" s="253"/>
      <c r="G38" s="253"/>
      <c r="H38" s="253"/>
      <c r="I38" s="253"/>
      <c r="J38" s="254"/>
      <c r="K38" s="255"/>
      <c r="L38" s="256"/>
      <c r="M38" s="80" t="str">
        <f t="shared" si="8"/>
        <v/>
      </c>
      <c r="N38" s="81" t="str">
        <f t="shared" si="12"/>
        <v/>
      </c>
      <c r="S38" s="78"/>
      <c r="T38" s="61" t="str">
        <f t="shared" si="2"/>
        <v>Zeile nicht bearbeitet</v>
      </c>
      <c r="U38" s="62" t="str">
        <f t="shared" si="3"/>
        <v>Leere Zellen</v>
      </c>
      <c r="V38" s="63"/>
      <c r="W38" s="78" t="str">
        <f t="shared" si="10"/>
        <v/>
      </c>
      <c r="X38" s="78" t="str">
        <f t="shared" si="4"/>
        <v/>
      </c>
      <c r="Y38" s="83"/>
      <c r="Z38" s="39" t="str">
        <f t="shared" si="5"/>
        <v/>
      </c>
      <c r="AA38" s="39" t="str">
        <f t="shared" si="6"/>
        <v/>
      </c>
      <c r="AB38" s="84"/>
      <c r="AC38" s="39">
        <f t="shared" si="11"/>
        <v>0</v>
      </c>
      <c r="AD38" s="39" t="str">
        <f t="shared" si="7"/>
        <v>Ja</v>
      </c>
    </row>
    <row r="39" spans="1:30" s="20" customFormat="1" ht="24" customHeight="1" x14ac:dyDescent="0.25">
      <c r="A39" s="78">
        <v>16</v>
      </c>
      <c r="B39" s="117"/>
      <c r="C39" s="117"/>
      <c r="D39" s="252"/>
      <c r="E39" s="253"/>
      <c r="F39" s="253"/>
      <c r="G39" s="253"/>
      <c r="H39" s="253"/>
      <c r="I39" s="253"/>
      <c r="J39" s="254"/>
      <c r="K39" s="255"/>
      <c r="L39" s="256"/>
      <c r="M39" s="80" t="str">
        <f t="shared" si="8"/>
        <v/>
      </c>
      <c r="N39" s="81" t="str">
        <f t="shared" si="12"/>
        <v/>
      </c>
      <c r="S39" s="78"/>
      <c r="T39" s="61" t="str">
        <f t="shared" si="2"/>
        <v>Zeile nicht bearbeitet</v>
      </c>
      <c r="U39" s="62" t="str">
        <f t="shared" si="3"/>
        <v>Leere Zellen</v>
      </c>
      <c r="V39" s="63"/>
      <c r="W39" s="78" t="str">
        <f t="shared" si="10"/>
        <v/>
      </c>
      <c r="X39" s="78" t="str">
        <f t="shared" si="4"/>
        <v/>
      </c>
      <c r="Y39" s="83"/>
      <c r="Z39" s="39" t="str">
        <f t="shared" si="5"/>
        <v/>
      </c>
      <c r="AA39" s="39" t="str">
        <f t="shared" si="6"/>
        <v/>
      </c>
      <c r="AB39" s="84"/>
      <c r="AC39" s="39">
        <f t="shared" si="11"/>
        <v>0</v>
      </c>
      <c r="AD39" s="39" t="str">
        <f t="shared" si="7"/>
        <v>Ja</v>
      </c>
    </row>
    <row r="40" spans="1:30" s="20" customFormat="1" ht="24" customHeight="1" x14ac:dyDescent="0.25">
      <c r="A40" s="78">
        <v>17</v>
      </c>
      <c r="B40" s="117"/>
      <c r="C40" s="117"/>
      <c r="D40" s="252"/>
      <c r="E40" s="253"/>
      <c r="F40" s="253"/>
      <c r="G40" s="253"/>
      <c r="H40" s="253"/>
      <c r="I40" s="253"/>
      <c r="J40" s="254"/>
      <c r="K40" s="255"/>
      <c r="L40" s="256"/>
      <c r="M40" s="80" t="str">
        <f t="shared" si="8"/>
        <v/>
      </c>
      <c r="N40" s="81" t="str">
        <f t="shared" si="12"/>
        <v/>
      </c>
      <c r="S40" s="78"/>
      <c r="T40" s="61" t="str">
        <f t="shared" si="2"/>
        <v>Zeile nicht bearbeitet</v>
      </c>
      <c r="U40" s="62" t="str">
        <f t="shared" si="3"/>
        <v>Leere Zellen</v>
      </c>
      <c r="V40" s="63"/>
      <c r="W40" s="78" t="str">
        <f t="shared" si="10"/>
        <v/>
      </c>
      <c r="X40" s="78" t="str">
        <f t="shared" si="4"/>
        <v/>
      </c>
      <c r="Y40" s="83"/>
      <c r="Z40" s="39" t="str">
        <f t="shared" si="5"/>
        <v/>
      </c>
      <c r="AA40" s="39" t="str">
        <f t="shared" si="6"/>
        <v/>
      </c>
      <c r="AB40" s="84"/>
      <c r="AC40" s="39">
        <f t="shared" si="11"/>
        <v>0</v>
      </c>
      <c r="AD40" s="39" t="str">
        <f t="shared" si="7"/>
        <v>Ja</v>
      </c>
    </row>
    <row r="41" spans="1:30" s="20" customFormat="1" ht="24" customHeight="1" x14ac:dyDescent="0.25">
      <c r="A41" s="78">
        <v>18</v>
      </c>
      <c r="B41" s="117"/>
      <c r="C41" s="117"/>
      <c r="D41" s="252"/>
      <c r="E41" s="253"/>
      <c r="F41" s="253"/>
      <c r="G41" s="253"/>
      <c r="H41" s="253"/>
      <c r="I41" s="253"/>
      <c r="J41" s="254"/>
      <c r="K41" s="255"/>
      <c r="L41" s="256"/>
      <c r="M41" s="80" t="str">
        <f t="shared" si="8"/>
        <v/>
      </c>
      <c r="N41" s="81" t="str">
        <f t="shared" si="12"/>
        <v/>
      </c>
      <c r="S41" s="78"/>
      <c r="T41" s="61" t="str">
        <f t="shared" si="2"/>
        <v>Zeile nicht bearbeitet</v>
      </c>
      <c r="U41" s="62" t="str">
        <f t="shared" si="3"/>
        <v>Leere Zellen</v>
      </c>
      <c r="V41" s="63"/>
      <c r="W41" s="78" t="str">
        <f t="shared" si="10"/>
        <v/>
      </c>
      <c r="X41" s="78" t="str">
        <f t="shared" si="4"/>
        <v/>
      </c>
      <c r="Y41" s="83"/>
      <c r="Z41" s="39" t="str">
        <f t="shared" si="5"/>
        <v/>
      </c>
      <c r="AA41" s="39" t="str">
        <f t="shared" si="6"/>
        <v/>
      </c>
      <c r="AB41" s="84"/>
      <c r="AC41" s="39">
        <f t="shared" si="11"/>
        <v>0</v>
      </c>
      <c r="AD41" s="39" t="str">
        <f t="shared" si="7"/>
        <v>Ja</v>
      </c>
    </row>
    <row r="42" spans="1:30" s="20" customFormat="1" ht="24" customHeight="1" x14ac:dyDescent="0.25">
      <c r="A42" s="78">
        <v>19</v>
      </c>
      <c r="B42" s="117"/>
      <c r="C42" s="117"/>
      <c r="D42" s="252"/>
      <c r="E42" s="253"/>
      <c r="F42" s="253"/>
      <c r="G42" s="253"/>
      <c r="H42" s="253"/>
      <c r="I42" s="253"/>
      <c r="J42" s="254"/>
      <c r="K42" s="255"/>
      <c r="L42" s="256"/>
      <c r="M42" s="80" t="str">
        <f t="shared" si="8"/>
        <v/>
      </c>
      <c r="N42" s="81" t="str">
        <f t="shared" si="12"/>
        <v/>
      </c>
      <c r="S42" s="78"/>
      <c r="T42" s="61" t="str">
        <f t="shared" si="2"/>
        <v>Zeile nicht bearbeitet</v>
      </c>
      <c r="U42" s="62" t="str">
        <f t="shared" si="3"/>
        <v>Leere Zellen</v>
      </c>
      <c r="V42" s="63"/>
      <c r="W42" s="78" t="str">
        <f t="shared" si="10"/>
        <v/>
      </c>
      <c r="X42" s="78" t="str">
        <f t="shared" si="4"/>
        <v/>
      </c>
      <c r="Y42" s="83"/>
      <c r="Z42" s="39" t="str">
        <f t="shared" si="5"/>
        <v/>
      </c>
      <c r="AA42" s="39" t="str">
        <f t="shared" si="6"/>
        <v/>
      </c>
      <c r="AB42" s="84"/>
      <c r="AC42" s="39">
        <f t="shared" si="11"/>
        <v>0</v>
      </c>
      <c r="AD42" s="39" t="str">
        <f t="shared" si="7"/>
        <v>Ja</v>
      </c>
    </row>
    <row r="43" spans="1:30" s="20" customFormat="1" ht="24" customHeight="1" x14ac:dyDescent="0.25">
      <c r="A43" s="78">
        <v>20</v>
      </c>
      <c r="B43" s="117"/>
      <c r="C43" s="117"/>
      <c r="D43" s="252"/>
      <c r="E43" s="253"/>
      <c r="F43" s="253"/>
      <c r="G43" s="253"/>
      <c r="H43" s="253"/>
      <c r="I43" s="253"/>
      <c r="J43" s="254"/>
      <c r="K43" s="255"/>
      <c r="L43" s="256"/>
      <c r="M43" s="80" t="str">
        <f t="shared" si="8"/>
        <v/>
      </c>
      <c r="N43" s="81" t="str">
        <f t="shared" si="12"/>
        <v/>
      </c>
      <c r="S43" s="78"/>
      <c r="T43" s="61" t="str">
        <f t="shared" si="2"/>
        <v>Zeile nicht bearbeitet</v>
      </c>
      <c r="U43" s="62" t="str">
        <f t="shared" si="3"/>
        <v>Leere Zellen</v>
      </c>
      <c r="V43" s="63"/>
      <c r="W43" s="78" t="str">
        <f t="shared" si="10"/>
        <v/>
      </c>
      <c r="X43" s="78" t="str">
        <f t="shared" si="4"/>
        <v/>
      </c>
      <c r="Y43" s="83"/>
      <c r="Z43" s="39" t="str">
        <f t="shared" si="5"/>
        <v/>
      </c>
      <c r="AA43" s="39" t="str">
        <f t="shared" si="6"/>
        <v/>
      </c>
      <c r="AB43" s="84"/>
      <c r="AC43" s="39">
        <f t="shared" si="11"/>
        <v>0</v>
      </c>
      <c r="AD43" s="39" t="str">
        <f t="shared" si="7"/>
        <v>Ja</v>
      </c>
    </row>
    <row r="44" spans="1:30" s="20" customFormat="1" ht="24" customHeight="1" x14ac:dyDescent="0.25">
      <c r="A44" s="78">
        <v>21</v>
      </c>
      <c r="B44" s="117"/>
      <c r="C44" s="117"/>
      <c r="D44" s="252"/>
      <c r="E44" s="253"/>
      <c r="F44" s="253"/>
      <c r="G44" s="253"/>
      <c r="H44" s="253"/>
      <c r="I44" s="253"/>
      <c r="J44" s="254"/>
      <c r="K44" s="255"/>
      <c r="L44" s="256"/>
      <c r="M44" s="80" t="str">
        <f t="shared" si="8"/>
        <v/>
      </c>
      <c r="N44" s="81" t="str">
        <f t="shared" si="12"/>
        <v/>
      </c>
      <c r="S44" s="78"/>
      <c r="T44" s="61" t="str">
        <f t="shared" si="2"/>
        <v>Zeile nicht bearbeitet</v>
      </c>
      <c r="U44" s="62" t="str">
        <f t="shared" si="3"/>
        <v>Leere Zellen</v>
      </c>
      <c r="V44" s="63"/>
      <c r="W44" s="78" t="str">
        <f t="shared" si="10"/>
        <v/>
      </c>
      <c r="X44" s="78" t="str">
        <f t="shared" si="4"/>
        <v/>
      </c>
      <c r="Y44" s="83"/>
      <c r="Z44" s="39" t="str">
        <f t="shared" si="5"/>
        <v/>
      </c>
      <c r="AA44" s="39" t="str">
        <f t="shared" si="6"/>
        <v/>
      </c>
      <c r="AB44" s="84"/>
      <c r="AC44" s="39">
        <f t="shared" si="11"/>
        <v>0</v>
      </c>
      <c r="AD44" s="39" t="str">
        <f t="shared" si="7"/>
        <v>Ja</v>
      </c>
    </row>
    <row r="45" spans="1:30" s="20" customFormat="1" ht="24" customHeight="1" x14ac:dyDescent="0.25">
      <c r="A45" s="78">
        <v>22</v>
      </c>
      <c r="B45" s="117"/>
      <c r="C45" s="117"/>
      <c r="D45" s="252"/>
      <c r="E45" s="253"/>
      <c r="F45" s="253"/>
      <c r="G45" s="253"/>
      <c r="H45" s="253"/>
      <c r="I45" s="253"/>
      <c r="J45" s="254"/>
      <c r="K45" s="255"/>
      <c r="L45" s="256"/>
      <c r="M45" s="80" t="str">
        <f t="shared" si="8"/>
        <v/>
      </c>
      <c r="N45" s="81" t="str">
        <f t="shared" si="12"/>
        <v/>
      </c>
      <c r="S45" s="78"/>
      <c r="T45" s="61" t="str">
        <f t="shared" si="2"/>
        <v>Zeile nicht bearbeitet</v>
      </c>
      <c r="U45" s="62" t="str">
        <f t="shared" si="3"/>
        <v>Leere Zellen</v>
      </c>
      <c r="V45" s="63"/>
      <c r="W45" s="78" t="str">
        <f t="shared" si="10"/>
        <v/>
      </c>
      <c r="X45" s="78" t="str">
        <f t="shared" si="4"/>
        <v/>
      </c>
      <c r="Y45" s="83"/>
      <c r="Z45" s="39" t="str">
        <f t="shared" si="5"/>
        <v/>
      </c>
      <c r="AA45" s="39" t="str">
        <f t="shared" si="6"/>
        <v/>
      </c>
      <c r="AB45" s="84"/>
      <c r="AC45" s="39">
        <f t="shared" si="11"/>
        <v>0</v>
      </c>
      <c r="AD45" s="39" t="str">
        <f t="shared" si="7"/>
        <v>Ja</v>
      </c>
    </row>
    <row r="46" spans="1:30" s="20" customFormat="1" ht="24" customHeight="1" x14ac:dyDescent="0.25">
      <c r="A46" s="78">
        <v>23</v>
      </c>
      <c r="B46" s="117"/>
      <c r="C46" s="117"/>
      <c r="D46" s="252"/>
      <c r="E46" s="253"/>
      <c r="F46" s="253"/>
      <c r="G46" s="253"/>
      <c r="H46" s="253"/>
      <c r="I46" s="253"/>
      <c r="J46" s="254"/>
      <c r="K46" s="255"/>
      <c r="L46" s="256"/>
      <c r="M46" s="80" t="str">
        <f t="shared" si="8"/>
        <v/>
      </c>
      <c r="N46" s="81" t="str">
        <f t="shared" si="12"/>
        <v/>
      </c>
      <c r="S46" s="78"/>
      <c r="T46" s="61" t="str">
        <f t="shared" si="2"/>
        <v>Zeile nicht bearbeitet</v>
      </c>
      <c r="U46" s="62" t="str">
        <f t="shared" si="3"/>
        <v>Leere Zellen</v>
      </c>
      <c r="V46" s="63"/>
      <c r="W46" s="78" t="str">
        <f t="shared" si="10"/>
        <v/>
      </c>
      <c r="X46" s="78" t="str">
        <f t="shared" si="4"/>
        <v/>
      </c>
      <c r="Y46" s="83"/>
      <c r="Z46" s="39" t="str">
        <f t="shared" si="5"/>
        <v/>
      </c>
      <c r="AA46" s="39" t="str">
        <f t="shared" si="6"/>
        <v/>
      </c>
      <c r="AB46" s="84"/>
      <c r="AC46" s="39">
        <f t="shared" si="11"/>
        <v>0</v>
      </c>
      <c r="AD46" s="39" t="str">
        <f t="shared" si="7"/>
        <v>Ja</v>
      </c>
    </row>
    <row r="47" spans="1:30" s="20" customFormat="1" ht="24" customHeight="1" x14ac:dyDescent="0.25">
      <c r="A47" s="78">
        <v>24</v>
      </c>
      <c r="B47" s="117"/>
      <c r="C47" s="117"/>
      <c r="D47" s="252"/>
      <c r="E47" s="253"/>
      <c r="F47" s="253"/>
      <c r="G47" s="253"/>
      <c r="H47" s="253"/>
      <c r="I47" s="253"/>
      <c r="J47" s="254"/>
      <c r="K47" s="255"/>
      <c r="L47" s="256"/>
      <c r="M47" s="80" t="str">
        <f t="shared" si="8"/>
        <v/>
      </c>
      <c r="N47" s="81" t="str">
        <f t="shared" si="12"/>
        <v/>
      </c>
      <c r="S47" s="78"/>
      <c r="T47" s="61" t="str">
        <f t="shared" si="2"/>
        <v>Zeile nicht bearbeitet</v>
      </c>
      <c r="U47" s="62" t="str">
        <f t="shared" si="3"/>
        <v>Leere Zellen</v>
      </c>
      <c r="V47" s="63"/>
      <c r="W47" s="78" t="str">
        <f t="shared" si="10"/>
        <v/>
      </c>
      <c r="X47" s="78" t="str">
        <f t="shared" si="4"/>
        <v/>
      </c>
      <c r="Y47" s="83"/>
      <c r="Z47" s="39" t="str">
        <f t="shared" si="5"/>
        <v/>
      </c>
      <c r="AA47" s="39" t="str">
        <f t="shared" si="6"/>
        <v/>
      </c>
      <c r="AB47" s="84"/>
      <c r="AC47" s="39">
        <f t="shared" si="11"/>
        <v>0</v>
      </c>
      <c r="AD47" s="39" t="str">
        <f t="shared" si="7"/>
        <v>Ja</v>
      </c>
    </row>
    <row r="48" spans="1:30" s="20" customFormat="1" ht="24" customHeight="1" x14ac:dyDescent="0.25">
      <c r="A48" s="78">
        <v>25</v>
      </c>
      <c r="B48" s="117"/>
      <c r="C48" s="117"/>
      <c r="D48" s="252"/>
      <c r="E48" s="253"/>
      <c r="F48" s="253"/>
      <c r="G48" s="253"/>
      <c r="H48" s="253"/>
      <c r="I48" s="253"/>
      <c r="J48" s="254"/>
      <c r="K48" s="255"/>
      <c r="L48" s="256"/>
      <c r="M48" s="80" t="str">
        <f t="shared" si="8"/>
        <v/>
      </c>
      <c r="N48" s="81" t="str">
        <f t="shared" si="12"/>
        <v/>
      </c>
      <c r="S48" s="78"/>
      <c r="T48" s="61" t="str">
        <f t="shared" si="2"/>
        <v>Zeile nicht bearbeitet</v>
      </c>
      <c r="U48" s="62" t="str">
        <f t="shared" si="3"/>
        <v>Leere Zellen</v>
      </c>
      <c r="V48" s="63"/>
      <c r="W48" s="78" t="str">
        <f t="shared" si="10"/>
        <v/>
      </c>
      <c r="X48" s="78" t="str">
        <f t="shared" si="4"/>
        <v/>
      </c>
      <c r="Y48" s="83"/>
      <c r="Z48" s="39" t="str">
        <f t="shared" si="5"/>
        <v/>
      </c>
      <c r="AA48" s="39" t="str">
        <f t="shared" si="6"/>
        <v/>
      </c>
      <c r="AB48" s="84"/>
      <c r="AC48" s="39">
        <f t="shared" si="11"/>
        <v>0</v>
      </c>
      <c r="AD48" s="39" t="str">
        <f t="shared" si="7"/>
        <v>Ja</v>
      </c>
    </row>
    <row r="49" spans="1:30" s="20" customFormat="1" ht="24" customHeight="1" x14ac:dyDescent="0.25">
      <c r="A49" s="78">
        <v>26</v>
      </c>
      <c r="B49" s="117"/>
      <c r="C49" s="117"/>
      <c r="D49" s="252"/>
      <c r="E49" s="253"/>
      <c r="F49" s="253"/>
      <c r="G49" s="253"/>
      <c r="H49" s="253"/>
      <c r="I49" s="253"/>
      <c r="J49" s="254"/>
      <c r="K49" s="255"/>
      <c r="L49" s="256"/>
      <c r="M49" s="80" t="str">
        <f t="shared" si="8"/>
        <v/>
      </c>
      <c r="N49" s="81" t="str">
        <f t="shared" si="12"/>
        <v/>
      </c>
      <c r="S49" s="78"/>
      <c r="T49" s="61" t="str">
        <f t="shared" si="2"/>
        <v>Zeile nicht bearbeitet</v>
      </c>
      <c r="U49" s="62" t="str">
        <f t="shared" si="3"/>
        <v>Leere Zellen</v>
      </c>
      <c r="V49" s="63"/>
      <c r="W49" s="78" t="str">
        <f t="shared" si="10"/>
        <v/>
      </c>
      <c r="X49" s="78" t="str">
        <f t="shared" si="4"/>
        <v/>
      </c>
      <c r="Y49" s="83"/>
      <c r="Z49" s="39" t="str">
        <f t="shared" si="5"/>
        <v/>
      </c>
      <c r="AA49" s="39" t="str">
        <f t="shared" si="6"/>
        <v/>
      </c>
      <c r="AB49" s="84"/>
      <c r="AC49" s="39">
        <f t="shared" si="11"/>
        <v>0</v>
      </c>
      <c r="AD49" s="39" t="str">
        <f t="shared" si="7"/>
        <v>Ja</v>
      </c>
    </row>
    <row r="50" spans="1:30" s="20" customFormat="1" ht="24" customHeight="1" x14ac:dyDescent="0.25">
      <c r="A50" s="78">
        <v>27</v>
      </c>
      <c r="B50" s="117"/>
      <c r="C50" s="117"/>
      <c r="D50" s="252"/>
      <c r="E50" s="253"/>
      <c r="F50" s="253"/>
      <c r="G50" s="253"/>
      <c r="H50" s="253"/>
      <c r="I50" s="253"/>
      <c r="J50" s="254"/>
      <c r="K50" s="255"/>
      <c r="L50" s="256"/>
      <c r="M50" s="80" t="str">
        <f t="shared" si="8"/>
        <v/>
      </c>
      <c r="N50" s="81" t="str">
        <f t="shared" si="12"/>
        <v/>
      </c>
      <c r="S50" s="78"/>
      <c r="T50" s="61" t="str">
        <f t="shared" si="2"/>
        <v>Zeile nicht bearbeitet</v>
      </c>
      <c r="U50" s="62" t="str">
        <f t="shared" si="3"/>
        <v>Leere Zellen</v>
      </c>
      <c r="V50" s="63"/>
      <c r="W50" s="78" t="str">
        <f t="shared" si="10"/>
        <v/>
      </c>
      <c r="X50" s="78" t="str">
        <f t="shared" si="4"/>
        <v/>
      </c>
      <c r="Y50" s="83"/>
      <c r="Z50" s="39" t="str">
        <f t="shared" si="5"/>
        <v/>
      </c>
      <c r="AA50" s="39" t="str">
        <f t="shared" si="6"/>
        <v/>
      </c>
      <c r="AB50" s="84"/>
      <c r="AC50" s="39">
        <f t="shared" si="11"/>
        <v>0</v>
      </c>
      <c r="AD50" s="39" t="str">
        <f t="shared" si="7"/>
        <v>Ja</v>
      </c>
    </row>
    <row r="51" spans="1:30" s="20" customFormat="1" ht="24" customHeight="1" x14ac:dyDescent="0.25">
      <c r="A51" s="78">
        <v>28</v>
      </c>
      <c r="B51" s="117"/>
      <c r="C51" s="117"/>
      <c r="D51" s="252"/>
      <c r="E51" s="253"/>
      <c r="F51" s="253"/>
      <c r="G51" s="253"/>
      <c r="H51" s="253"/>
      <c r="I51" s="253"/>
      <c r="J51" s="254"/>
      <c r="K51" s="255"/>
      <c r="L51" s="256"/>
      <c r="M51" s="80" t="str">
        <f t="shared" si="8"/>
        <v/>
      </c>
      <c r="N51" s="81" t="str">
        <f t="shared" si="12"/>
        <v/>
      </c>
      <c r="S51" s="78"/>
      <c r="T51" s="61" t="str">
        <f t="shared" si="2"/>
        <v>Zeile nicht bearbeitet</v>
      </c>
      <c r="U51" s="62" t="str">
        <f t="shared" si="3"/>
        <v>Leere Zellen</v>
      </c>
      <c r="V51" s="63"/>
      <c r="W51" s="78" t="str">
        <f t="shared" si="10"/>
        <v/>
      </c>
      <c r="X51" s="78" t="str">
        <f t="shared" si="4"/>
        <v/>
      </c>
      <c r="Y51" s="83"/>
      <c r="Z51" s="39" t="str">
        <f t="shared" si="5"/>
        <v/>
      </c>
      <c r="AA51" s="39" t="str">
        <f t="shared" si="6"/>
        <v/>
      </c>
      <c r="AB51" s="84"/>
      <c r="AC51" s="39">
        <f t="shared" si="11"/>
        <v>0</v>
      </c>
      <c r="AD51" s="39" t="str">
        <f t="shared" si="7"/>
        <v>Ja</v>
      </c>
    </row>
    <row r="52" spans="1:30" s="20" customFormat="1" ht="24" customHeight="1" x14ac:dyDescent="0.25">
      <c r="A52" s="78">
        <v>29</v>
      </c>
      <c r="B52" s="117"/>
      <c r="C52" s="117"/>
      <c r="D52" s="252"/>
      <c r="E52" s="253"/>
      <c r="F52" s="253"/>
      <c r="G52" s="253"/>
      <c r="H52" s="253"/>
      <c r="I52" s="253"/>
      <c r="J52" s="254"/>
      <c r="K52" s="255"/>
      <c r="L52" s="256"/>
      <c r="M52" s="80" t="str">
        <f t="shared" si="8"/>
        <v/>
      </c>
      <c r="N52" s="81" t="str">
        <f t="shared" si="12"/>
        <v/>
      </c>
      <c r="S52" s="78"/>
      <c r="T52" s="61" t="str">
        <f t="shared" si="2"/>
        <v>Zeile nicht bearbeitet</v>
      </c>
      <c r="U52" s="62" t="str">
        <f t="shared" si="3"/>
        <v>Leere Zellen</v>
      </c>
      <c r="V52" s="63"/>
      <c r="W52" s="78" t="str">
        <f t="shared" si="10"/>
        <v/>
      </c>
      <c r="X52" s="78" t="str">
        <f t="shared" si="4"/>
        <v/>
      </c>
      <c r="Y52" s="83"/>
      <c r="Z52" s="39" t="str">
        <f t="shared" si="5"/>
        <v/>
      </c>
      <c r="AA52" s="39" t="str">
        <f t="shared" si="6"/>
        <v/>
      </c>
      <c r="AB52" s="84"/>
      <c r="AC52" s="39">
        <f t="shared" si="11"/>
        <v>0</v>
      </c>
      <c r="AD52" s="39" t="str">
        <f t="shared" si="7"/>
        <v>Ja</v>
      </c>
    </row>
    <row r="53" spans="1:30" s="20" customFormat="1" ht="24" customHeight="1" x14ac:dyDescent="0.25">
      <c r="A53" s="78">
        <v>30</v>
      </c>
      <c r="B53" s="117"/>
      <c r="C53" s="117"/>
      <c r="D53" s="252"/>
      <c r="E53" s="253"/>
      <c r="F53" s="253"/>
      <c r="G53" s="253"/>
      <c r="H53" s="253"/>
      <c r="I53" s="253"/>
      <c r="J53" s="254"/>
      <c r="K53" s="255"/>
      <c r="L53" s="256"/>
      <c r="M53" s="80" t="str">
        <f t="shared" si="8"/>
        <v/>
      </c>
      <c r="N53" s="81" t="str">
        <f t="shared" si="12"/>
        <v/>
      </c>
      <c r="S53" s="78"/>
      <c r="T53" s="61" t="str">
        <f t="shared" si="2"/>
        <v>Zeile nicht bearbeitet</v>
      </c>
      <c r="U53" s="62" t="str">
        <f t="shared" si="3"/>
        <v>Leere Zellen</v>
      </c>
      <c r="V53" s="63"/>
      <c r="W53" s="78" t="str">
        <f t="shared" si="10"/>
        <v/>
      </c>
      <c r="X53" s="78" t="str">
        <f t="shared" si="4"/>
        <v/>
      </c>
      <c r="Y53" s="83"/>
      <c r="Z53" s="39" t="str">
        <f t="shared" si="5"/>
        <v/>
      </c>
      <c r="AA53" s="39" t="str">
        <f t="shared" si="6"/>
        <v/>
      </c>
      <c r="AB53" s="84"/>
      <c r="AC53" s="39">
        <f t="shared" si="11"/>
        <v>0</v>
      </c>
      <c r="AD53" s="39" t="str">
        <f t="shared" si="7"/>
        <v>Ja</v>
      </c>
    </row>
    <row r="54" spans="1:30" s="20" customFormat="1" ht="24" customHeight="1" x14ac:dyDescent="0.25">
      <c r="A54" s="78">
        <v>31</v>
      </c>
      <c r="B54" s="117"/>
      <c r="C54" s="117"/>
      <c r="D54" s="252"/>
      <c r="E54" s="253"/>
      <c r="F54" s="253"/>
      <c r="G54" s="253"/>
      <c r="H54" s="253"/>
      <c r="I54" s="253"/>
      <c r="J54" s="254"/>
      <c r="K54" s="255"/>
      <c r="L54" s="256"/>
      <c r="M54" s="80" t="str">
        <f t="shared" si="8"/>
        <v/>
      </c>
      <c r="N54" s="81" t="str">
        <f t="shared" si="12"/>
        <v/>
      </c>
      <c r="S54" s="78"/>
      <c r="T54" s="61" t="str">
        <f t="shared" si="2"/>
        <v>Zeile nicht bearbeitet</v>
      </c>
      <c r="U54" s="62" t="str">
        <f t="shared" si="3"/>
        <v>Leere Zellen</v>
      </c>
      <c r="V54" s="63"/>
      <c r="W54" s="78" t="str">
        <f t="shared" si="10"/>
        <v/>
      </c>
      <c r="X54" s="78" t="str">
        <f t="shared" si="4"/>
        <v/>
      </c>
      <c r="Y54" s="83"/>
      <c r="Z54" s="39" t="str">
        <f t="shared" si="5"/>
        <v/>
      </c>
      <c r="AA54" s="39" t="str">
        <f t="shared" si="6"/>
        <v/>
      </c>
      <c r="AB54" s="84"/>
      <c r="AC54" s="39">
        <f t="shared" si="11"/>
        <v>0</v>
      </c>
      <c r="AD54" s="39" t="str">
        <f t="shared" si="7"/>
        <v>Ja</v>
      </c>
    </row>
    <row r="55" spans="1:30" s="20" customFormat="1" ht="24" customHeight="1" x14ac:dyDescent="0.25">
      <c r="A55" s="78">
        <v>32</v>
      </c>
      <c r="B55" s="117"/>
      <c r="C55" s="117"/>
      <c r="D55" s="252"/>
      <c r="E55" s="253"/>
      <c r="F55" s="253"/>
      <c r="G55" s="253"/>
      <c r="H55" s="253"/>
      <c r="I55" s="253"/>
      <c r="J55" s="254"/>
      <c r="K55" s="255"/>
      <c r="L55" s="256"/>
      <c r="M55" s="80" t="str">
        <f t="shared" si="8"/>
        <v/>
      </c>
      <c r="N55" s="81" t="str">
        <f t="shared" si="12"/>
        <v/>
      </c>
      <c r="S55" s="78"/>
      <c r="T55" s="61" t="str">
        <f t="shared" si="2"/>
        <v>Zeile nicht bearbeitet</v>
      </c>
      <c r="U55" s="62" t="str">
        <f t="shared" si="3"/>
        <v>Leere Zellen</v>
      </c>
      <c r="V55" s="63"/>
      <c r="W55" s="78" t="str">
        <f t="shared" si="10"/>
        <v/>
      </c>
      <c r="X55" s="78" t="str">
        <f t="shared" si="4"/>
        <v/>
      </c>
      <c r="Y55" s="83"/>
      <c r="Z55" s="39" t="str">
        <f t="shared" si="5"/>
        <v/>
      </c>
      <c r="AA55" s="39" t="str">
        <f t="shared" si="6"/>
        <v/>
      </c>
      <c r="AB55" s="84"/>
      <c r="AC55" s="39">
        <f t="shared" si="11"/>
        <v>0</v>
      </c>
      <c r="AD55" s="39" t="str">
        <f t="shared" si="7"/>
        <v>Ja</v>
      </c>
    </row>
    <row r="56" spans="1:30" s="20" customFormat="1" ht="24" customHeight="1" x14ac:dyDescent="0.25">
      <c r="A56" s="78">
        <v>33</v>
      </c>
      <c r="B56" s="117"/>
      <c r="C56" s="117"/>
      <c r="D56" s="252"/>
      <c r="E56" s="253"/>
      <c r="F56" s="253"/>
      <c r="G56" s="253"/>
      <c r="H56" s="253"/>
      <c r="I56" s="253"/>
      <c r="J56" s="254"/>
      <c r="K56" s="255"/>
      <c r="L56" s="256"/>
      <c r="M56" s="80" t="str">
        <f t="shared" si="8"/>
        <v/>
      </c>
      <c r="N56" s="81" t="str">
        <f t="shared" si="12"/>
        <v/>
      </c>
      <c r="S56" s="78"/>
      <c r="T56" s="61" t="str">
        <f t="shared" ref="T56:T87" si="13">IF(OR(B56&lt;&gt;"",C56&lt;&gt;"",D56&lt;&gt;"",K56&lt;&gt;""),"Zeile bearbeitet","Zeile nicht bearbeitet")</f>
        <v>Zeile nicht bearbeitet</v>
      </c>
      <c r="U56" s="62" t="str">
        <f t="shared" ref="U56:U87" si="14">IF(OR(B56="",C56="",D56="",K56=""),"Leere Zellen","Keine leere Zellen")</f>
        <v>Leere Zellen</v>
      </c>
      <c r="V56" s="63"/>
      <c r="W56" s="78" t="str">
        <f t="shared" ref="W56:W87" si="15">IF(B56="","",YEAR(B56))</f>
        <v/>
      </c>
      <c r="X56" s="78" t="str">
        <f t="shared" ref="X56:X87" si="16">IF(ISERROR(IF(INDEX($A$11:$C$16,MATCH(W56,$C$11:$C$16,0),1)="Erhebungsbogenverfahren","",INDEX($A$11:$C$16,MATCH(W56,$C$11:$C$16,0),1))),"",IF(OR(INDEX($A$11:$C$16,MATCH(W56,$C$11:$C$16,0),1)="Erhebungsbogenverfahren",INDEX($A$11:$C$16,MATCH(W56,$C$11:$C$16,0),1)=""),"","Ja"))</f>
        <v/>
      </c>
      <c r="Y56" s="83"/>
      <c r="Z56" s="39" t="str">
        <f t="shared" ref="Z56:Z87" si="17">IF(B56="","",IF(COUNTIF($B$24:$B$123,B56)&gt;1,"Duplikat","Unikat"))</f>
        <v/>
      </c>
      <c r="AA56" s="39" t="str">
        <f t="shared" ref="AA56:AA87" si="18">IF(C56="","",IF(COUNTIF($C$24:$C$123,C56)&gt;1,"Duplikat","Unikat"))</f>
        <v/>
      </c>
      <c r="AB56" s="84"/>
      <c r="AC56" s="39">
        <f t="shared" si="11"/>
        <v>0</v>
      </c>
      <c r="AD56" s="39" t="str">
        <f t="shared" ref="AD56:AD87" si="19">IF(AND(AC56=0,OR($N$11="",$N$11&lt;&gt;"")),"Ja",IF(AND(AC56=1,$N$11&lt;&gt;""),"Ja","Nein"))</f>
        <v>Ja</v>
      </c>
    </row>
    <row r="57" spans="1:30" s="20" customFormat="1" ht="24" customHeight="1" x14ac:dyDescent="0.25">
      <c r="A57" s="78">
        <v>34</v>
      </c>
      <c r="B57" s="79"/>
      <c r="C57" s="79"/>
      <c r="D57" s="282"/>
      <c r="E57" s="283"/>
      <c r="F57" s="283"/>
      <c r="G57" s="283"/>
      <c r="H57" s="283"/>
      <c r="I57" s="283"/>
      <c r="J57" s="284"/>
      <c r="K57" s="255"/>
      <c r="L57" s="256"/>
      <c r="M57" s="80" t="str">
        <f t="shared" si="8"/>
        <v/>
      </c>
      <c r="N57" s="81" t="str">
        <f t="shared" si="12"/>
        <v/>
      </c>
      <c r="S57" s="78"/>
      <c r="T57" s="61" t="str">
        <f t="shared" si="13"/>
        <v>Zeile nicht bearbeitet</v>
      </c>
      <c r="U57" s="62" t="str">
        <f t="shared" si="14"/>
        <v>Leere Zellen</v>
      </c>
      <c r="V57" s="63"/>
      <c r="W57" s="78" t="str">
        <f t="shared" si="15"/>
        <v/>
      </c>
      <c r="X57" s="78" t="str">
        <f t="shared" si="16"/>
        <v/>
      </c>
      <c r="Y57" s="83"/>
      <c r="Z57" s="39" t="str">
        <f t="shared" si="17"/>
        <v/>
      </c>
      <c r="AA57" s="39" t="str">
        <f t="shared" si="18"/>
        <v/>
      </c>
      <c r="AB57" s="84"/>
      <c r="AC57" s="39">
        <f t="shared" si="11"/>
        <v>0</v>
      </c>
      <c r="AD57" s="39" t="str">
        <f t="shared" si="19"/>
        <v>Ja</v>
      </c>
    </row>
    <row r="58" spans="1:30" s="20" customFormat="1" ht="24" customHeight="1" x14ac:dyDescent="0.25">
      <c r="A58" s="78">
        <v>35</v>
      </c>
      <c r="B58" s="79"/>
      <c r="C58" s="79"/>
      <c r="D58" s="282"/>
      <c r="E58" s="283"/>
      <c r="F58" s="283"/>
      <c r="G58" s="283"/>
      <c r="H58" s="283"/>
      <c r="I58" s="283"/>
      <c r="J58" s="284"/>
      <c r="K58" s="255"/>
      <c r="L58" s="256"/>
      <c r="M58" s="80" t="str">
        <f t="shared" si="8"/>
        <v/>
      </c>
      <c r="N58" s="81" t="str">
        <f t="shared" si="12"/>
        <v/>
      </c>
      <c r="S58" s="78"/>
      <c r="T58" s="61" t="str">
        <f t="shared" si="13"/>
        <v>Zeile nicht bearbeitet</v>
      </c>
      <c r="U58" s="62" t="str">
        <f t="shared" si="14"/>
        <v>Leere Zellen</v>
      </c>
      <c r="V58" s="63"/>
      <c r="W58" s="78" t="str">
        <f t="shared" si="15"/>
        <v/>
      </c>
      <c r="X58" s="78" t="str">
        <f t="shared" si="16"/>
        <v/>
      </c>
      <c r="Y58" s="83"/>
      <c r="Z58" s="39" t="str">
        <f t="shared" si="17"/>
        <v/>
      </c>
      <c r="AA58" s="39" t="str">
        <f t="shared" si="18"/>
        <v/>
      </c>
      <c r="AB58" s="84"/>
      <c r="AC58" s="39">
        <f t="shared" si="11"/>
        <v>0</v>
      </c>
      <c r="AD58" s="39" t="str">
        <f t="shared" si="19"/>
        <v>Ja</v>
      </c>
    </row>
    <row r="59" spans="1:30" s="20" customFormat="1" ht="24" customHeight="1" x14ac:dyDescent="0.25">
      <c r="A59" s="78">
        <v>36</v>
      </c>
      <c r="B59" s="79"/>
      <c r="C59" s="79"/>
      <c r="D59" s="282"/>
      <c r="E59" s="283"/>
      <c r="F59" s="283"/>
      <c r="G59" s="283"/>
      <c r="H59" s="283"/>
      <c r="I59" s="283"/>
      <c r="J59" s="284"/>
      <c r="K59" s="255"/>
      <c r="L59" s="256"/>
      <c r="M59" s="80" t="str">
        <f t="shared" si="8"/>
        <v/>
      </c>
      <c r="N59" s="81" t="str">
        <f t="shared" si="12"/>
        <v/>
      </c>
      <c r="S59" s="78"/>
      <c r="T59" s="61" t="str">
        <f t="shared" si="13"/>
        <v>Zeile nicht bearbeitet</v>
      </c>
      <c r="U59" s="62" t="str">
        <f t="shared" si="14"/>
        <v>Leere Zellen</v>
      </c>
      <c r="V59" s="63"/>
      <c r="W59" s="78" t="str">
        <f t="shared" si="15"/>
        <v/>
      </c>
      <c r="X59" s="78" t="str">
        <f t="shared" si="16"/>
        <v/>
      </c>
      <c r="Y59" s="83"/>
      <c r="Z59" s="39" t="str">
        <f t="shared" si="17"/>
        <v/>
      </c>
      <c r="AA59" s="39" t="str">
        <f t="shared" si="18"/>
        <v/>
      </c>
      <c r="AB59" s="84"/>
      <c r="AC59" s="39">
        <f t="shared" si="11"/>
        <v>0</v>
      </c>
      <c r="AD59" s="39" t="str">
        <f t="shared" si="19"/>
        <v>Ja</v>
      </c>
    </row>
    <row r="60" spans="1:30" s="20" customFormat="1" ht="24" customHeight="1" x14ac:dyDescent="0.25">
      <c r="A60" s="78">
        <v>37</v>
      </c>
      <c r="B60" s="79"/>
      <c r="C60" s="79"/>
      <c r="D60" s="282"/>
      <c r="E60" s="283"/>
      <c r="F60" s="283"/>
      <c r="G60" s="283"/>
      <c r="H60" s="283"/>
      <c r="I60" s="283"/>
      <c r="J60" s="284"/>
      <c r="K60" s="255"/>
      <c r="L60" s="256"/>
      <c r="M60" s="80" t="str">
        <f t="shared" si="8"/>
        <v/>
      </c>
      <c r="N60" s="81" t="str">
        <f t="shared" si="12"/>
        <v/>
      </c>
      <c r="S60" s="78"/>
      <c r="T60" s="61" t="str">
        <f t="shared" si="13"/>
        <v>Zeile nicht bearbeitet</v>
      </c>
      <c r="U60" s="62" t="str">
        <f t="shared" si="14"/>
        <v>Leere Zellen</v>
      </c>
      <c r="V60" s="63"/>
      <c r="W60" s="78" t="str">
        <f t="shared" si="15"/>
        <v/>
      </c>
      <c r="X60" s="78" t="str">
        <f t="shared" si="16"/>
        <v/>
      </c>
      <c r="Y60" s="83"/>
      <c r="Z60" s="39" t="str">
        <f t="shared" si="17"/>
        <v/>
      </c>
      <c r="AA60" s="39" t="str">
        <f t="shared" si="18"/>
        <v/>
      </c>
      <c r="AB60" s="84"/>
      <c r="AC60" s="39">
        <f t="shared" si="11"/>
        <v>0</v>
      </c>
      <c r="AD60" s="39" t="str">
        <f t="shared" si="19"/>
        <v>Ja</v>
      </c>
    </row>
    <row r="61" spans="1:30" s="20" customFormat="1" ht="24" customHeight="1" x14ac:dyDescent="0.25">
      <c r="A61" s="78">
        <v>38</v>
      </c>
      <c r="B61" s="79"/>
      <c r="C61" s="79"/>
      <c r="D61" s="282"/>
      <c r="E61" s="283"/>
      <c r="F61" s="283"/>
      <c r="G61" s="283"/>
      <c r="H61" s="283"/>
      <c r="I61" s="283"/>
      <c r="J61" s="284"/>
      <c r="K61" s="255"/>
      <c r="L61" s="256"/>
      <c r="M61" s="80" t="str">
        <f t="shared" si="8"/>
        <v/>
      </c>
      <c r="N61" s="81" t="str">
        <f t="shared" si="12"/>
        <v/>
      </c>
      <c r="S61" s="78"/>
      <c r="T61" s="61" t="str">
        <f t="shared" si="13"/>
        <v>Zeile nicht bearbeitet</v>
      </c>
      <c r="U61" s="62" t="str">
        <f t="shared" si="14"/>
        <v>Leere Zellen</v>
      </c>
      <c r="V61" s="63"/>
      <c r="W61" s="78" t="str">
        <f t="shared" si="15"/>
        <v/>
      </c>
      <c r="X61" s="78" t="str">
        <f t="shared" si="16"/>
        <v/>
      </c>
      <c r="Y61" s="83"/>
      <c r="Z61" s="39" t="str">
        <f t="shared" si="17"/>
        <v/>
      </c>
      <c r="AA61" s="39" t="str">
        <f t="shared" si="18"/>
        <v/>
      </c>
      <c r="AB61" s="84"/>
      <c r="AC61" s="39">
        <f t="shared" si="11"/>
        <v>0</v>
      </c>
      <c r="AD61" s="39" t="str">
        <f t="shared" si="19"/>
        <v>Ja</v>
      </c>
    </row>
    <row r="62" spans="1:30" s="20" customFormat="1" ht="24" customHeight="1" x14ac:dyDescent="0.25">
      <c r="A62" s="78">
        <v>39</v>
      </c>
      <c r="B62" s="79"/>
      <c r="C62" s="79"/>
      <c r="D62" s="282"/>
      <c r="E62" s="283"/>
      <c r="F62" s="283"/>
      <c r="G62" s="283"/>
      <c r="H62" s="283"/>
      <c r="I62" s="283"/>
      <c r="J62" s="284"/>
      <c r="K62" s="255"/>
      <c r="L62" s="256"/>
      <c r="M62" s="80" t="str">
        <f t="shared" si="8"/>
        <v/>
      </c>
      <c r="N62" s="81" t="str">
        <f t="shared" si="12"/>
        <v/>
      </c>
      <c r="S62" s="78"/>
      <c r="T62" s="61" t="str">
        <f t="shared" si="13"/>
        <v>Zeile nicht bearbeitet</v>
      </c>
      <c r="U62" s="62" t="str">
        <f t="shared" si="14"/>
        <v>Leere Zellen</v>
      </c>
      <c r="V62" s="63"/>
      <c r="W62" s="78" t="str">
        <f t="shared" si="15"/>
        <v/>
      </c>
      <c r="X62" s="78" t="str">
        <f t="shared" si="16"/>
        <v/>
      </c>
      <c r="Y62" s="83"/>
      <c r="Z62" s="39" t="str">
        <f t="shared" si="17"/>
        <v/>
      </c>
      <c r="AA62" s="39" t="str">
        <f t="shared" si="18"/>
        <v/>
      </c>
      <c r="AB62" s="84"/>
      <c r="AC62" s="39">
        <f t="shared" si="11"/>
        <v>0</v>
      </c>
      <c r="AD62" s="39" t="str">
        <f t="shared" si="19"/>
        <v>Ja</v>
      </c>
    </row>
    <row r="63" spans="1:30" s="20" customFormat="1" ht="24" customHeight="1" x14ac:dyDescent="0.25">
      <c r="A63" s="78">
        <v>40</v>
      </c>
      <c r="B63" s="79"/>
      <c r="C63" s="79"/>
      <c r="D63" s="282"/>
      <c r="E63" s="283"/>
      <c r="F63" s="283"/>
      <c r="G63" s="283"/>
      <c r="H63" s="283"/>
      <c r="I63" s="283"/>
      <c r="J63" s="284"/>
      <c r="K63" s="255"/>
      <c r="L63" s="256"/>
      <c r="M63" s="80" t="str">
        <f t="shared" si="8"/>
        <v/>
      </c>
      <c r="N63" s="81" t="str">
        <f t="shared" si="12"/>
        <v/>
      </c>
      <c r="S63" s="78"/>
      <c r="T63" s="61" t="str">
        <f t="shared" si="13"/>
        <v>Zeile nicht bearbeitet</v>
      </c>
      <c r="U63" s="62" t="str">
        <f t="shared" si="14"/>
        <v>Leere Zellen</v>
      </c>
      <c r="V63" s="63"/>
      <c r="W63" s="78" t="str">
        <f t="shared" si="15"/>
        <v/>
      </c>
      <c r="X63" s="78" t="str">
        <f t="shared" si="16"/>
        <v/>
      </c>
      <c r="Y63" s="83"/>
      <c r="Z63" s="39" t="str">
        <f t="shared" si="17"/>
        <v/>
      </c>
      <c r="AA63" s="39" t="str">
        <f t="shared" si="18"/>
        <v/>
      </c>
      <c r="AB63" s="84"/>
      <c r="AC63" s="39">
        <f t="shared" si="11"/>
        <v>0</v>
      </c>
      <c r="AD63" s="39" t="str">
        <f t="shared" si="19"/>
        <v>Ja</v>
      </c>
    </row>
    <row r="64" spans="1:30" s="20" customFormat="1" ht="24" customHeight="1" x14ac:dyDescent="0.25">
      <c r="A64" s="78">
        <v>41</v>
      </c>
      <c r="B64" s="79"/>
      <c r="C64" s="79"/>
      <c r="D64" s="282"/>
      <c r="E64" s="283"/>
      <c r="F64" s="283"/>
      <c r="G64" s="283"/>
      <c r="H64" s="283"/>
      <c r="I64" s="283"/>
      <c r="J64" s="284"/>
      <c r="K64" s="255"/>
      <c r="L64" s="256"/>
      <c r="M64" s="80" t="str">
        <f t="shared" si="8"/>
        <v/>
      </c>
      <c r="N64" s="81" t="str">
        <f t="shared" si="12"/>
        <v/>
      </c>
      <c r="S64" s="78"/>
      <c r="T64" s="61" t="str">
        <f t="shared" si="13"/>
        <v>Zeile nicht bearbeitet</v>
      </c>
      <c r="U64" s="62" t="str">
        <f t="shared" si="14"/>
        <v>Leere Zellen</v>
      </c>
      <c r="V64" s="63"/>
      <c r="W64" s="78" t="str">
        <f t="shared" si="15"/>
        <v/>
      </c>
      <c r="X64" s="78" t="str">
        <f t="shared" si="16"/>
        <v/>
      </c>
      <c r="Y64" s="83"/>
      <c r="Z64" s="39" t="str">
        <f t="shared" si="17"/>
        <v/>
      </c>
      <c r="AA64" s="39" t="str">
        <f t="shared" si="18"/>
        <v/>
      </c>
      <c r="AB64" s="84"/>
      <c r="AC64" s="39">
        <f t="shared" si="11"/>
        <v>0</v>
      </c>
      <c r="AD64" s="39" t="str">
        <f t="shared" si="19"/>
        <v>Ja</v>
      </c>
    </row>
    <row r="65" spans="1:30" s="20" customFormat="1" ht="24" customHeight="1" x14ac:dyDescent="0.25">
      <c r="A65" s="78">
        <v>42</v>
      </c>
      <c r="B65" s="79"/>
      <c r="C65" s="79"/>
      <c r="D65" s="282"/>
      <c r="E65" s="283"/>
      <c r="F65" s="283"/>
      <c r="G65" s="283"/>
      <c r="H65" s="283"/>
      <c r="I65" s="283"/>
      <c r="J65" s="284"/>
      <c r="K65" s="255"/>
      <c r="L65" s="256"/>
      <c r="M65" s="80" t="str">
        <f t="shared" si="8"/>
        <v/>
      </c>
      <c r="N65" s="81" t="str">
        <f t="shared" si="12"/>
        <v/>
      </c>
      <c r="S65" s="78"/>
      <c r="T65" s="61" t="str">
        <f t="shared" si="13"/>
        <v>Zeile nicht bearbeitet</v>
      </c>
      <c r="U65" s="62" t="str">
        <f t="shared" si="14"/>
        <v>Leere Zellen</v>
      </c>
      <c r="V65" s="63"/>
      <c r="W65" s="78" t="str">
        <f t="shared" si="15"/>
        <v/>
      </c>
      <c r="X65" s="78" t="str">
        <f t="shared" si="16"/>
        <v/>
      </c>
      <c r="Y65" s="83"/>
      <c r="Z65" s="39" t="str">
        <f t="shared" si="17"/>
        <v/>
      </c>
      <c r="AA65" s="39" t="str">
        <f t="shared" si="18"/>
        <v/>
      </c>
      <c r="AB65" s="84"/>
      <c r="AC65" s="39">
        <f t="shared" si="11"/>
        <v>0</v>
      </c>
      <c r="AD65" s="39" t="str">
        <f t="shared" si="19"/>
        <v>Ja</v>
      </c>
    </row>
    <row r="66" spans="1:30" s="20" customFormat="1" ht="24" customHeight="1" x14ac:dyDescent="0.25">
      <c r="A66" s="78">
        <v>43</v>
      </c>
      <c r="B66" s="79"/>
      <c r="C66" s="79"/>
      <c r="D66" s="282"/>
      <c r="E66" s="283"/>
      <c r="F66" s="283"/>
      <c r="G66" s="283"/>
      <c r="H66" s="283"/>
      <c r="I66" s="283"/>
      <c r="J66" s="284"/>
      <c r="K66" s="255"/>
      <c r="L66" s="256"/>
      <c r="M66" s="80" t="str">
        <f t="shared" si="8"/>
        <v/>
      </c>
      <c r="N66" s="81" t="str">
        <f t="shared" si="12"/>
        <v/>
      </c>
      <c r="S66" s="78"/>
      <c r="T66" s="61" t="str">
        <f t="shared" si="13"/>
        <v>Zeile nicht bearbeitet</v>
      </c>
      <c r="U66" s="62" t="str">
        <f t="shared" si="14"/>
        <v>Leere Zellen</v>
      </c>
      <c r="V66" s="63"/>
      <c r="W66" s="78" t="str">
        <f t="shared" si="15"/>
        <v/>
      </c>
      <c r="X66" s="78" t="str">
        <f t="shared" si="16"/>
        <v/>
      </c>
      <c r="Y66" s="83"/>
      <c r="Z66" s="39" t="str">
        <f t="shared" si="17"/>
        <v/>
      </c>
      <c r="AA66" s="39" t="str">
        <f t="shared" si="18"/>
        <v/>
      </c>
      <c r="AB66" s="84"/>
      <c r="AC66" s="39">
        <f t="shared" si="11"/>
        <v>0</v>
      </c>
      <c r="AD66" s="39" t="str">
        <f t="shared" si="19"/>
        <v>Ja</v>
      </c>
    </row>
    <row r="67" spans="1:30" s="20" customFormat="1" ht="24" customHeight="1" x14ac:dyDescent="0.25">
      <c r="A67" s="78">
        <v>44</v>
      </c>
      <c r="B67" s="79"/>
      <c r="C67" s="79"/>
      <c r="D67" s="282"/>
      <c r="E67" s="283"/>
      <c r="F67" s="283"/>
      <c r="G67" s="283"/>
      <c r="H67" s="283"/>
      <c r="I67" s="283"/>
      <c r="J67" s="284"/>
      <c r="K67" s="255"/>
      <c r="L67" s="256"/>
      <c r="M67" s="80" t="str">
        <f t="shared" si="8"/>
        <v/>
      </c>
      <c r="N67" s="81" t="str">
        <f t="shared" si="12"/>
        <v/>
      </c>
      <c r="S67" s="78"/>
      <c r="T67" s="61" t="str">
        <f t="shared" si="13"/>
        <v>Zeile nicht bearbeitet</v>
      </c>
      <c r="U67" s="62" t="str">
        <f t="shared" si="14"/>
        <v>Leere Zellen</v>
      </c>
      <c r="V67" s="63"/>
      <c r="W67" s="78" t="str">
        <f t="shared" si="15"/>
        <v/>
      </c>
      <c r="X67" s="78" t="str">
        <f t="shared" si="16"/>
        <v/>
      </c>
      <c r="Y67" s="83"/>
      <c r="Z67" s="39" t="str">
        <f t="shared" si="17"/>
        <v/>
      </c>
      <c r="AA67" s="39" t="str">
        <f t="shared" si="18"/>
        <v/>
      </c>
      <c r="AB67" s="84"/>
      <c r="AC67" s="39">
        <f t="shared" si="11"/>
        <v>0</v>
      </c>
      <c r="AD67" s="39" t="str">
        <f t="shared" si="19"/>
        <v>Ja</v>
      </c>
    </row>
    <row r="68" spans="1:30" s="20" customFormat="1" ht="24" customHeight="1" x14ac:dyDescent="0.25">
      <c r="A68" s="78">
        <v>45</v>
      </c>
      <c r="B68" s="79"/>
      <c r="C68" s="79"/>
      <c r="D68" s="282"/>
      <c r="E68" s="283"/>
      <c r="F68" s="283"/>
      <c r="G68" s="283"/>
      <c r="H68" s="283"/>
      <c r="I68" s="283"/>
      <c r="J68" s="284"/>
      <c r="K68" s="255"/>
      <c r="L68" s="256"/>
      <c r="M68" s="80" t="str">
        <f t="shared" si="8"/>
        <v/>
      </c>
      <c r="N68" s="81" t="str">
        <f t="shared" si="12"/>
        <v/>
      </c>
      <c r="S68" s="78"/>
      <c r="T68" s="61" t="str">
        <f t="shared" si="13"/>
        <v>Zeile nicht bearbeitet</v>
      </c>
      <c r="U68" s="62" t="str">
        <f t="shared" si="14"/>
        <v>Leere Zellen</v>
      </c>
      <c r="V68" s="63"/>
      <c r="W68" s="78" t="str">
        <f t="shared" si="15"/>
        <v/>
      </c>
      <c r="X68" s="78" t="str">
        <f t="shared" si="16"/>
        <v/>
      </c>
      <c r="Y68" s="83"/>
      <c r="Z68" s="39" t="str">
        <f t="shared" si="17"/>
        <v/>
      </c>
      <c r="AA68" s="39" t="str">
        <f t="shared" si="18"/>
        <v/>
      </c>
      <c r="AB68" s="84"/>
      <c r="AC68" s="39">
        <f t="shared" si="11"/>
        <v>0</v>
      </c>
      <c r="AD68" s="39" t="str">
        <f t="shared" si="19"/>
        <v>Ja</v>
      </c>
    </row>
    <row r="69" spans="1:30" s="20" customFormat="1" ht="24" customHeight="1" x14ac:dyDescent="0.25">
      <c r="A69" s="78">
        <v>46</v>
      </c>
      <c r="B69" s="79"/>
      <c r="C69" s="79"/>
      <c r="D69" s="282"/>
      <c r="E69" s="283"/>
      <c r="F69" s="283"/>
      <c r="G69" s="283"/>
      <c r="H69" s="283"/>
      <c r="I69" s="283"/>
      <c r="J69" s="284"/>
      <c r="K69" s="255"/>
      <c r="L69" s="256"/>
      <c r="M69" s="80" t="str">
        <f t="shared" si="8"/>
        <v/>
      </c>
      <c r="N69" s="81" t="str">
        <f t="shared" si="12"/>
        <v/>
      </c>
      <c r="S69" s="78"/>
      <c r="T69" s="61" t="str">
        <f t="shared" si="13"/>
        <v>Zeile nicht bearbeitet</v>
      </c>
      <c r="U69" s="62" t="str">
        <f t="shared" si="14"/>
        <v>Leere Zellen</v>
      </c>
      <c r="V69" s="63"/>
      <c r="W69" s="78" t="str">
        <f t="shared" si="15"/>
        <v/>
      </c>
      <c r="X69" s="78" t="str">
        <f t="shared" si="16"/>
        <v/>
      </c>
      <c r="Y69" s="83"/>
      <c r="Z69" s="39" t="str">
        <f t="shared" si="17"/>
        <v/>
      </c>
      <c r="AA69" s="39" t="str">
        <f t="shared" si="18"/>
        <v/>
      </c>
      <c r="AB69" s="84"/>
      <c r="AC69" s="39">
        <f t="shared" si="11"/>
        <v>0</v>
      </c>
      <c r="AD69" s="39" t="str">
        <f t="shared" si="19"/>
        <v>Ja</v>
      </c>
    </row>
    <row r="70" spans="1:30" s="20" customFormat="1" ht="24" customHeight="1" x14ac:dyDescent="0.25">
      <c r="A70" s="78">
        <v>47</v>
      </c>
      <c r="B70" s="79"/>
      <c r="C70" s="79"/>
      <c r="D70" s="282"/>
      <c r="E70" s="283"/>
      <c r="F70" s="283"/>
      <c r="G70" s="283"/>
      <c r="H70" s="283"/>
      <c r="I70" s="283"/>
      <c r="J70" s="284"/>
      <c r="K70" s="255"/>
      <c r="L70" s="256"/>
      <c r="M70" s="80" t="str">
        <f t="shared" si="8"/>
        <v/>
      </c>
      <c r="N70" s="81" t="str">
        <f t="shared" si="12"/>
        <v/>
      </c>
      <c r="S70" s="78"/>
      <c r="T70" s="61" t="str">
        <f t="shared" si="13"/>
        <v>Zeile nicht bearbeitet</v>
      </c>
      <c r="U70" s="62" t="str">
        <f t="shared" si="14"/>
        <v>Leere Zellen</v>
      </c>
      <c r="V70" s="63"/>
      <c r="W70" s="78" t="str">
        <f t="shared" si="15"/>
        <v/>
      </c>
      <c r="X70" s="78" t="str">
        <f t="shared" si="16"/>
        <v/>
      </c>
      <c r="Y70" s="83"/>
      <c r="Z70" s="39" t="str">
        <f t="shared" si="17"/>
        <v/>
      </c>
      <c r="AA70" s="39" t="str">
        <f t="shared" si="18"/>
        <v/>
      </c>
      <c r="AB70" s="84"/>
      <c r="AC70" s="39">
        <f t="shared" si="11"/>
        <v>0</v>
      </c>
      <c r="AD70" s="39" t="str">
        <f t="shared" si="19"/>
        <v>Ja</v>
      </c>
    </row>
    <row r="71" spans="1:30" s="20" customFormat="1" ht="24" customHeight="1" x14ac:dyDescent="0.25">
      <c r="A71" s="78">
        <v>48</v>
      </c>
      <c r="B71" s="79"/>
      <c r="C71" s="79"/>
      <c r="D71" s="282"/>
      <c r="E71" s="283"/>
      <c r="F71" s="283"/>
      <c r="G71" s="283"/>
      <c r="H71" s="283"/>
      <c r="I71" s="283"/>
      <c r="J71" s="284"/>
      <c r="K71" s="255"/>
      <c r="L71" s="256"/>
      <c r="M71" s="80" t="str">
        <f t="shared" si="8"/>
        <v/>
      </c>
      <c r="N71" s="81" t="str">
        <f t="shared" si="12"/>
        <v/>
      </c>
      <c r="S71" s="78"/>
      <c r="T71" s="61" t="str">
        <f t="shared" si="13"/>
        <v>Zeile nicht bearbeitet</v>
      </c>
      <c r="U71" s="62" t="str">
        <f t="shared" si="14"/>
        <v>Leere Zellen</v>
      </c>
      <c r="V71" s="63"/>
      <c r="W71" s="78" t="str">
        <f t="shared" si="15"/>
        <v/>
      </c>
      <c r="X71" s="78" t="str">
        <f t="shared" si="16"/>
        <v/>
      </c>
      <c r="Y71" s="83"/>
      <c r="Z71" s="39" t="str">
        <f t="shared" si="17"/>
        <v/>
      </c>
      <c r="AA71" s="39" t="str">
        <f t="shared" si="18"/>
        <v/>
      </c>
      <c r="AB71" s="84"/>
      <c r="AC71" s="39">
        <f t="shared" si="11"/>
        <v>0</v>
      </c>
      <c r="AD71" s="39" t="str">
        <f t="shared" si="19"/>
        <v>Ja</v>
      </c>
    </row>
    <row r="72" spans="1:30" s="20" customFormat="1" ht="24" customHeight="1" x14ac:dyDescent="0.25">
      <c r="A72" s="78">
        <v>49</v>
      </c>
      <c r="B72" s="79"/>
      <c r="C72" s="79"/>
      <c r="D72" s="282"/>
      <c r="E72" s="283"/>
      <c r="F72" s="283"/>
      <c r="G72" s="283"/>
      <c r="H72" s="283"/>
      <c r="I72" s="283"/>
      <c r="J72" s="284"/>
      <c r="K72" s="255"/>
      <c r="L72" s="256"/>
      <c r="M72" s="80" t="str">
        <f t="shared" si="8"/>
        <v/>
      </c>
      <c r="N72" s="81" t="str">
        <f t="shared" si="12"/>
        <v/>
      </c>
      <c r="S72" s="78"/>
      <c r="T72" s="61" t="str">
        <f t="shared" si="13"/>
        <v>Zeile nicht bearbeitet</v>
      </c>
      <c r="U72" s="62" t="str">
        <f t="shared" si="14"/>
        <v>Leere Zellen</v>
      </c>
      <c r="V72" s="63"/>
      <c r="W72" s="78" t="str">
        <f t="shared" si="15"/>
        <v/>
      </c>
      <c r="X72" s="78" t="str">
        <f t="shared" si="16"/>
        <v/>
      </c>
      <c r="Y72" s="83"/>
      <c r="Z72" s="39" t="str">
        <f t="shared" si="17"/>
        <v/>
      </c>
      <c r="AA72" s="39" t="str">
        <f t="shared" si="18"/>
        <v/>
      </c>
      <c r="AB72" s="84"/>
      <c r="AC72" s="39">
        <f t="shared" si="11"/>
        <v>0</v>
      </c>
      <c r="AD72" s="39" t="str">
        <f t="shared" si="19"/>
        <v>Ja</v>
      </c>
    </row>
    <row r="73" spans="1:30" s="20" customFormat="1" ht="24" customHeight="1" x14ac:dyDescent="0.25">
      <c r="A73" s="78">
        <v>50</v>
      </c>
      <c r="B73" s="79"/>
      <c r="C73" s="79"/>
      <c r="D73" s="282"/>
      <c r="E73" s="283"/>
      <c r="F73" s="283"/>
      <c r="G73" s="283"/>
      <c r="H73" s="283"/>
      <c r="I73" s="283"/>
      <c r="J73" s="284"/>
      <c r="K73" s="255"/>
      <c r="L73" s="256"/>
      <c r="M73" s="80" t="str">
        <f t="shared" si="8"/>
        <v/>
      </c>
      <c r="N73" s="81" t="str">
        <f t="shared" si="12"/>
        <v/>
      </c>
      <c r="S73" s="78"/>
      <c r="T73" s="61" t="str">
        <f t="shared" si="13"/>
        <v>Zeile nicht bearbeitet</v>
      </c>
      <c r="U73" s="62" t="str">
        <f t="shared" si="14"/>
        <v>Leere Zellen</v>
      </c>
      <c r="V73" s="63"/>
      <c r="W73" s="78" t="str">
        <f t="shared" si="15"/>
        <v/>
      </c>
      <c r="X73" s="78" t="str">
        <f t="shared" si="16"/>
        <v/>
      </c>
      <c r="Y73" s="83"/>
      <c r="Z73" s="39" t="str">
        <f t="shared" si="17"/>
        <v/>
      </c>
      <c r="AA73" s="39" t="str">
        <f t="shared" si="18"/>
        <v/>
      </c>
      <c r="AB73" s="84"/>
      <c r="AC73" s="39">
        <f t="shared" si="11"/>
        <v>0</v>
      </c>
      <c r="AD73" s="39" t="str">
        <f t="shared" si="19"/>
        <v>Ja</v>
      </c>
    </row>
    <row r="74" spans="1:30" s="20" customFormat="1" ht="24" customHeight="1" x14ac:dyDescent="0.25">
      <c r="A74" s="78">
        <v>51</v>
      </c>
      <c r="B74" s="79"/>
      <c r="C74" s="79"/>
      <c r="D74" s="282"/>
      <c r="E74" s="283"/>
      <c r="F74" s="283"/>
      <c r="G74" s="283"/>
      <c r="H74" s="283"/>
      <c r="I74" s="283"/>
      <c r="J74" s="284"/>
      <c r="K74" s="255"/>
      <c r="L74" s="256"/>
      <c r="M74" s="80" t="str">
        <f t="shared" si="8"/>
        <v/>
      </c>
      <c r="N74" s="81" t="str">
        <f t="shared" si="12"/>
        <v/>
      </c>
      <c r="S74" s="78"/>
      <c r="T74" s="61" t="str">
        <f t="shared" si="13"/>
        <v>Zeile nicht bearbeitet</v>
      </c>
      <c r="U74" s="62" t="str">
        <f t="shared" si="14"/>
        <v>Leere Zellen</v>
      </c>
      <c r="V74" s="63"/>
      <c r="W74" s="78" t="str">
        <f t="shared" si="15"/>
        <v/>
      </c>
      <c r="X74" s="78" t="str">
        <f t="shared" si="16"/>
        <v/>
      </c>
      <c r="Y74" s="83"/>
      <c r="Z74" s="39" t="str">
        <f t="shared" si="17"/>
        <v/>
      </c>
      <c r="AA74" s="39" t="str">
        <f t="shared" si="18"/>
        <v/>
      </c>
      <c r="AB74" s="84"/>
      <c r="AC74" s="39">
        <f t="shared" si="11"/>
        <v>0</v>
      </c>
      <c r="AD74" s="39" t="str">
        <f t="shared" si="19"/>
        <v>Ja</v>
      </c>
    </row>
    <row r="75" spans="1:30" s="20" customFormat="1" ht="24" customHeight="1" x14ac:dyDescent="0.25">
      <c r="A75" s="78">
        <v>52</v>
      </c>
      <c r="B75" s="79"/>
      <c r="C75" s="79"/>
      <c r="D75" s="282"/>
      <c r="E75" s="283"/>
      <c r="F75" s="283"/>
      <c r="G75" s="283"/>
      <c r="H75" s="283"/>
      <c r="I75" s="283"/>
      <c r="J75" s="284"/>
      <c r="K75" s="255"/>
      <c r="L75" s="256"/>
      <c r="M75" s="80" t="str">
        <f t="shared" si="8"/>
        <v/>
      </c>
      <c r="N75" s="81" t="str">
        <f t="shared" si="12"/>
        <v/>
      </c>
      <c r="S75" s="78"/>
      <c r="T75" s="61" t="str">
        <f t="shared" si="13"/>
        <v>Zeile nicht bearbeitet</v>
      </c>
      <c r="U75" s="62" t="str">
        <f t="shared" si="14"/>
        <v>Leere Zellen</v>
      </c>
      <c r="V75" s="63"/>
      <c r="W75" s="78" t="str">
        <f t="shared" si="15"/>
        <v/>
      </c>
      <c r="X75" s="78" t="str">
        <f t="shared" si="16"/>
        <v/>
      </c>
      <c r="Y75" s="83"/>
      <c r="Z75" s="39" t="str">
        <f t="shared" si="17"/>
        <v/>
      </c>
      <c r="AA75" s="39" t="str">
        <f t="shared" si="18"/>
        <v/>
      </c>
      <c r="AB75" s="84"/>
      <c r="AC75" s="39">
        <f t="shared" si="11"/>
        <v>0</v>
      </c>
      <c r="AD75" s="39" t="str">
        <f t="shared" si="19"/>
        <v>Ja</v>
      </c>
    </row>
    <row r="76" spans="1:30" s="20" customFormat="1" ht="24" customHeight="1" x14ac:dyDescent="0.25">
      <c r="A76" s="78">
        <v>53</v>
      </c>
      <c r="B76" s="79"/>
      <c r="C76" s="79"/>
      <c r="D76" s="282"/>
      <c r="E76" s="283"/>
      <c r="F76" s="283"/>
      <c r="G76" s="283"/>
      <c r="H76" s="283"/>
      <c r="I76" s="283"/>
      <c r="J76" s="284"/>
      <c r="K76" s="255"/>
      <c r="L76" s="256"/>
      <c r="M76" s="80" t="str">
        <f t="shared" si="8"/>
        <v/>
      </c>
      <c r="N76" s="81" t="str">
        <f t="shared" si="12"/>
        <v/>
      </c>
      <c r="S76" s="78"/>
      <c r="T76" s="61" t="str">
        <f t="shared" si="13"/>
        <v>Zeile nicht bearbeitet</v>
      </c>
      <c r="U76" s="62" t="str">
        <f t="shared" si="14"/>
        <v>Leere Zellen</v>
      </c>
      <c r="V76" s="63"/>
      <c r="W76" s="78" t="str">
        <f t="shared" si="15"/>
        <v/>
      </c>
      <c r="X76" s="78" t="str">
        <f t="shared" si="16"/>
        <v/>
      </c>
      <c r="Y76" s="83"/>
      <c r="Z76" s="39" t="str">
        <f t="shared" si="17"/>
        <v/>
      </c>
      <c r="AA76" s="39" t="str">
        <f t="shared" si="18"/>
        <v/>
      </c>
      <c r="AB76" s="84"/>
      <c r="AC76" s="39">
        <f t="shared" si="11"/>
        <v>0</v>
      </c>
      <c r="AD76" s="39" t="str">
        <f t="shared" si="19"/>
        <v>Ja</v>
      </c>
    </row>
    <row r="77" spans="1:30" s="20" customFormat="1" ht="24" customHeight="1" x14ac:dyDescent="0.25">
      <c r="A77" s="78">
        <v>54</v>
      </c>
      <c r="B77" s="79"/>
      <c r="C77" s="79"/>
      <c r="D77" s="282"/>
      <c r="E77" s="283"/>
      <c r="F77" s="283"/>
      <c r="G77" s="283"/>
      <c r="H77" s="283"/>
      <c r="I77" s="283"/>
      <c r="J77" s="284"/>
      <c r="K77" s="255"/>
      <c r="L77" s="256"/>
      <c r="M77" s="80" t="str">
        <f t="shared" si="8"/>
        <v/>
      </c>
      <c r="N77" s="81" t="str">
        <f t="shared" si="12"/>
        <v/>
      </c>
      <c r="S77" s="78"/>
      <c r="T77" s="61" t="str">
        <f t="shared" si="13"/>
        <v>Zeile nicht bearbeitet</v>
      </c>
      <c r="U77" s="62" t="str">
        <f t="shared" si="14"/>
        <v>Leere Zellen</v>
      </c>
      <c r="V77" s="63"/>
      <c r="W77" s="78" t="str">
        <f t="shared" si="15"/>
        <v/>
      </c>
      <c r="X77" s="78" t="str">
        <f t="shared" si="16"/>
        <v/>
      </c>
      <c r="Y77" s="83"/>
      <c r="Z77" s="39" t="str">
        <f t="shared" si="17"/>
        <v/>
      </c>
      <c r="AA77" s="39" t="str">
        <f t="shared" si="18"/>
        <v/>
      </c>
      <c r="AB77" s="84"/>
      <c r="AC77" s="39">
        <f t="shared" si="11"/>
        <v>0</v>
      </c>
      <c r="AD77" s="39" t="str">
        <f t="shared" si="19"/>
        <v>Ja</v>
      </c>
    </row>
    <row r="78" spans="1:30" s="20" customFormat="1" ht="24" customHeight="1" x14ac:dyDescent="0.25">
      <c r="A78" s="78">
        <v>55</v>
      </c>
      <c r="B78" s="79"/>
      <c r="C78" s="79"/>
      <c r="D78" s="282"/>
      <c r="E78" s="283"/>
      <c r="F78" s="283"/>
      <c r="G78" s="283"/>
      <c r="H78" s="283"/>
      <c r="I78" s="283"/>
      <c r="J78" s="284"/>
      <c r="K78" s="255"/>
      <c r="L78" s="256"/>
      <c r="M78" s="80" t="str">
        <f t="shared" si="8"/>
        <v/>
      </c>
      <c r="N78" s="81" t="str">
        <f t="shared" si="12"/>
        <v/>
      </c>
      <c r="S78" s="78"/>
      <c r="T78" s="61" t="str">
        <f t="shared" si="13"/>
        <v>Zeile nicht bearbeitet</v>
      </c>
      <c r="U78" s="62" t="str">
        <f t="shared" si="14"/>
        <v>Leere Zellen</v>
      </c>
      <c r="V78" s="63"/>
      <c r="W78" s="78" t="str">
        <f t="shared" si="15"/>
        <v/>
      </c>
      <c r="X78" s="78" t="str">
        <f t="shared" si="16"/>
        <v/>
      </c>
      <c r="Y78" s="83"/>
      <c r="Z78" s="39" t="str">
        <f t="shared" si="17"/>
        <v/>
      </c>
      <c r="AA78" s="39" t="str">
        <f t="shared" si="18"/>
        <v/>
      </c>
      <c r="AB78" s="84"/>
      <c r="AC78" s="39">
        <f t="shared" si="11"/>
        <v>0</v>
      </c>
      <c r="AD78" s="39" t="str">
        <f t="shared" si="19"/>
        <v>Ja</v>
      </c>
    </row>
    <row r="79" spans="1:30" s="20" customFormat="1" ht="24" customHeight="1" x14ac:dyDescent="0.25">
      <c r="A79" s="78">
        <v>56</v>
      </c>
      <c r="B79" s="79"/>
      <c r="C79" s="79"/>
      <c r="D79" s="282"/>
      <c r="E79" s="283"/>
      <c r="F79" s="283"/>
      <c r="G79" s="283"/>
      <c r="H79" s="283"/>
      <c r="I79" s="283"/>
      <c r="J79" s="284"/>
      <c r="K79" s="255"/>
      <c r="L79" s="256"/>
      <c r="M79" s="80" t="str">
        <f t="shared" si="8"/>
        <v/>
      </c>
      <c r="N79" s="81" t="str">
        <f t="shared" si="12"/>
        <v/>
      </c>
      <c r="S79" s="78"/>
      <c r="T79" s="61" t="str">
        <f t="shared" si="13"/>
        <v>Zeile nicht bearbeitet</v>
      </c>
      <c r="U79" s="62" t="str">
        <f t="shared" si="14"/>
        <v>Leere Zellen</v>
      </c>
      <c r="V79" s="63"/>
      <c r="W79" s="78" t="str">
        <f t="shared" si="15"/>
        <v/>
      </c>
      <c r="X79" s="78" t="str">
        <f t="shared" si="16"/>
        <v/>
      </c>
      <c r="Y79" s="83"/>
      <c r="Z79" s="39" t="str">
        <f t="shared" si="17"/>
        <v/>
      </c>
      <c r="AA79" s="39" t="str">
        <f t="shared" si="18"/>
        <v/>
      </c>
      <c r="AB79" s="84"/>
      <c r="AC79" s="39">
        <f t="shared" si="11"/>
        <v>0</v>
      </c>
      <c r="AD79" s="39" t="str">
        <f t="shared" si="19"/>
        <v>Ja</v>
      </c>
    </row>
    <row r="80" spans="1:30" s="20" customFormat="1" ht="24" customHeight="1" x14ac:dyDescent="0.25">
      <c r="A80" s="78">
        <v>57</v>
      </c>
      <c r="B80" s="79"/>
      <c r="C80" s="79"/>
      <c r="D80" s="282"/>
      <c r="E80" s="283"/>
      <c r="F80" s="283"/>
      <c r="G80" s="283"/>
      <c r="H80" s="283"/>
      <c r="I80" s="283"/>
      <c r="J80" s="284"/>
      <c r="K80" s="255"/>
      <c r="L80" s="256"/>
      <c r="M80" s="80" t="str">
        <f t="shared" si="8"/>
        <v/>
      </c>
      <c r="N80" s="81" t="str">
        <f t="shared" si="12"/>
        <v/>
      </c>
      <c r="S80" s="78"/>
      <c r="T80" s="61" t="str">
        <f t="shared" si="13"/>
        <v>Zeile nicht bearbeitet</v>
      </c>
      <c r="U80" s="62" t="str">
        <f t="shared" si="14"/>
        <v>Leere Zellen</v>
      </c>
      <c r="V80" s="63"/>
      <c r="W80" s="78" t="str">
        <f t="shared" si="15"/>
        <v/>
      </c>
      <c r="X80" s="78" t="str">
        <f t="shared" si="16"/>
        <v/>
      </c>
      <c r="Y80" s="83"/>
      <c r="Z80" s="39" t="str">
        <f t="shared" si="17"/>
        <v/>
      </c>
      <c r="AA80" s="39" t="str">
        <f t="shared" si="18"/>
        <v/>
      </c>
      <c r="AB80" s="84"/>
      <c r="AC80" s="39">
        <f t="shared" si="11"/>
        <v>0</v>
      </c>
      <c r="AD80" s="39" t="str">
        <f t="shared" si="19"/>
        <v>Ja</v>
      </c>
    </row>
    <row r="81" spans="1:30" s="20" customFormat="1" ht="24" customHeight="1" x14ac:dyDescent="0.25">
      <c r="A81" s="78">
        <v>58</v>
      </c>
      <c r="B81" s="79"/>
      <c r="C81" s="79"/>
      <c r="D81" s="282"/>
      <c r="E81" s="283"/>
      <c r="F81" s="283"/>
      <c r="G81" s="283"/>
      <c r="H81" s="283"/>
      <c r="I81" s="283"/>
      <c r="J81" s="284"/>
      <c r="K81" s="255"/>
      <c r="L81" s="256"/>
      <c r="M81" s="80" t="str">
        <f t="shared" si="8"/>
        <v/>
      </c>
      <c r="N81" s="81" t="str">
        <f t="shared" si="12"/>
        <v/>
      </c>
      <c r="S81" s="78"/>
      <c r="T81" s="61" t="str">
        <f t="shared" si="13"/>
        <v>Zeile nicht bearbeitet</v>
      </c>
      <c r="U81" s="62" t="str">
        <f t="shared" si="14"/>
        <v>Leere Zellen</v>
      </c>
      <c r="V81" s="63"/>
      <c r="W81" s="78" t="str">
        <f t="shared" si="15"/>
        <v/>
      </c>
      <c r="X81" s="78" t="str">
        <f t="shared" si="16"/>
        <v/>
      </c>
      <c r="Y81" s="83"/>
      <c r="Z81" s="39" t="str">
        <f t="shared" si="17"/>
        <v/>
      </c>
      <c r="AA81" s="39" t="str">
        <f t="shared" si="18"/>
        <v/>
      </c>
      <c r="AB81" s="84"/>
      <c r="AC81" s="39">
        <f t="shared" si="11"/>
        <v>0</v>
      </c>
      <c r="AD81" s="39" t="str">
        <f t="shared" si="19"/>
        <v>Ja</v>
      </c>
    </row>
    <row r="82" spans="1:30" s="20" customFormat="1" ht="24" customHeight="1" x14ac:dyDescent="0.25">
      <c r="A82" s="78">
        <v>59</v>
      </c>
      <c r="B82" s="79"/>
      <c r="C82" s="79"/>
      <c r="D82" s="282"/>
      <c r="E82" s="283"/>
      <c r="F82" s="283"/>
      <c r="G82" s="283"/>
      <c r="H82" s="283"/>
      <c r="I82" s="283"/>
      <c r="J82" s="284"/>
      <c r="K82" s="255"/>
      <c r="L82" s="256"/>
      <c r="M82" s="80" t="str">
        <f t="shared" si="8"/>
        <v/>
      </c>
      <c r="N82" s="81" t="str">
        <f t="shared" si="12"/>
        <v/>
      </c>
      <c r="S82" s="78"/>
      <c r="T82" s="61" t="str">
        <f t="shared" si="13"/>
        <v>Zeile nicht bearbeitet</v>
      </c>
      <c r="U82" s="62" t="str">
        <f t="shared" si="14"/>
        <v>Leere Zellen</v>
      </c>
      <c r="V82" s="63"/>
      <c r="W82" s="78" t="str">
        <f t="shared" si="15"/>
        <v/>
      </c>
      <c r="X82" s="78" t="str">
        <f t="shared" si="16"/>
        <v/>
      </c>
      <c r="Y82" s="83"/>
      <c r="Z82" s="39" t="str">
        <f t="shared" si="17"/>
        <v/>
      </c>
      <c r="AA82" s="39" t="str">
        <f t="shared" si="18"/>
        <v/>
      </c>
      <c r="AB82" s="84"/>
      <c r="AC82" s="39">
        <f t="shared" si="11"/>
        <v>0</v>
      </c>
      <c r="AD82" s="39" t="str">
        <f t="shared" si="19"/>
        <v>Ja</v>
      </c>
    </row>
    <row r="83" spans="1:30" s="20" customFormat="1" ht="24" customHeight="1" x14ac:dyDescent="0.25">
      <c r="A83" s="78">
        <v>60</v>
      </c>
      <c r="B83" s="79"/>
      <c r="C83" s="79"/>
      <c r="D83" s="282"/>
      <c r="E83" s="283"/>
      <c r="F83" s="283"/>
      <c r="G83" s="283"/>
      <c r="H83" s="283"/>
      <c r="I83" s="283"/>
      <c r="J83" s="284"/>
      <c r="K83" s="255"/>
      <c r="L83" s="256"/>
      <c r="M83" s="80" t="str">
        <f t="shared" si="8"/>
        <v/>
      </c>
      <c r="N83" s="81" t="str">
        <f t="shared" si="12"/>
        <v/>
      </c>
      <c r="S83" s="78"/>
      <c r="T83" s="61" t="str">
        <f t="shared" si="13"/>
        <v>Zeile nicht bearbeitet</v>
      </c>
      <c r="U83" s="62" t="str">
        <f t="shared" si="14"/>
        <v>Leere Zellen</v>
      </c>
      <c r="V83" s="63"/>
      <c r="W83" s="78" t="str">
        <f t="shared" si="15"/>
        <v/>
      </c>
      <c r="X83" s="78" t="str">
        <f t="shared" si="16"/>
        <v/>
      </c>
      <c r="Y83" s="83"/>
      <c r="Z83" s="39" t="str">
        <f t="shared" si="17"/>
        <v/>
      </c>
      <c r="AA83" s="39" t="str">
        <f t="shared" si="18"/>
        <v/>
      </c>
      <c r="AB83" s="84"/>
      <c r="AC83" s="39">
        <f t="shared" si="11"/>
        <v>0</v>
      </c>
      <c r="AD83" s="39" t="str">
        <f t="shared" si="19"/>
        <v>Ja</v>
      </c>
    </row>
    <row r="84" spans="1:30" s="20" customFormat="1" ht="24" customHeight="1" x14ac:dyDescent="0.25">
      <c r="A84" s="78">
        <v>61</v>
      </c>
      <c r="B84" s="79"/>
      <c r="C84" s="79"/>
      <c r="D84" s="282"/>
      <c r="E84" s="283"/>
      <c r="F84" s="283"/>
      <c r="G84" s="283"/>
      <c r="H84" s="283"/>
      <c r="I84" s="283"/>
      <c r="J84" s="284"/>
      <c r="K84" s="255"/>
      <c r="L84" s="256"/>
      <c r="M84" s="80" t="str">
        <f t="shared" si="8"/>
        <v/>
      </c>
      <c r="N84" s="81" t="str">
        <f t="shared" si="12"/>
        <v/>
      </c>
      <c r="S84" s="78"/>
      <c r="T84" s="61" t="str">
        <f t="shared" si="13"/>
        <v>Zeile nicht bearbeitet</v>
      </c>
      <c r="U84" s="62" t="str">
        <f t="shared" si="14"/>
        <v>Leere Zellen</v>
      </c>
      <c r="V84" s="63"/>
      <c r="W84" s="78" t="str">
        <f t="shared" si="15"/>
        <v/>
      </c>
      <c r="X84" s="78" t="str">
        <f t="shared" si="16"/>
        <v/>
      </c>
      <c r="Y84" s="83"/>
      <c r="Z84" s="39" t="str">
        <f t="shared" si="17"/>
        <v/>
      </c>
      <c r="AA84" s="39" t="str">
        <f t="shared" si="18"/>
        <v/>
      </c>
      <c r="AB84" s="84"/>
      <c r="AC84" s="39">
        <f t="shared" si="11"/>
        <v>0</v>
      </c>
      <c r="AD84" s="39" t="str">
        <f t="shared" si="19"/>
        <v>Ja</v>
      </c>
    </row>
    <row r="85" spans="1:30" s="20" customFormat="1" ht="24" customHeight="1" x14ac:dyDescent="0.25">
      <c r="A85" s="78">
        <v>62</v>
      </c>
      <c r="B85" s="79"/>
      <c r="C85" s="79"/>
      <c r="D85" s="282"/>
      <c r="E85" s="283"/>
      <c r="F85" s="283"/>
      <c r="G85" s="283"/>
      <c r="H85" s="283"/>
      <c r="I85" s="283"/>
      <c r="J85" s="284"/>
      <c r="K85" s="255"/>
      <c r="L85" s="256"/>
      <c r="M85" s="80" t="str">
        <f t="shared" si="8"/>
        <v/>
      </c>
      <c r="N85" s="81" t="str">
        <f t="shared" si="12"/>
        <v/>
      </c>
      <c r="S85" s="78"/>
      <c r="T85" s="61" t="str">
        <f t="shared" si="13"/>
        <v>Zeile nicht bearbeitet</v>
      </c>
      <c r="U85" s="62" t="str">
        <f t="shared" si="14"/>
        <v>Leere Zellen</v>
      </c>
      <c r="V85" s="63"/>
      <c r="W85" s="78" t="str">
        <f t="shared" si="15"/>
        <v/>
      </c>
      <c r="X85" s="78" t="str">
        <f t="shared" si="16"/>
        <v/>
      </c>
      <c r="Y85" s="83"/>
      <c r="Z85" s="39" t="str">
        <f t="shared" si="17"/>
        <v/>
      </c>
      <c r="AA85" s="39" t="str">
        <f t="shared" si="18"/>
        <v/>
      </c>
      <c r="AB85" s="84"/>
      <c r="AC85" s="39">
        <f t="shared" si="11"/>
        <v>0</v>
      </c>
      <c r="AD85" s="39" t="str">
        <f t="shared" si="19"/>
        <v>Ja</v>
      </c>
    </row>
    <row r="86" spans="1:30" s="20" customFormat="1" ht="24" customHeight="1" x14ac:dyDescent="0.25">
      <c r="A86" s="78">
        <v>63</v>
      </c>
      <c r="B86" s="79"/>
      <c r="C86" s="79"/>
      <c r="D86" s="282"/>
      <c r="E86" s="283"/>
      <c r="F86" s="283"/>
      <c r="G86" s="283"/>
      <c r="H86" s="283"/>
      <c r="I86" s="283"/>
      <c r="J86" s="284"/>
      <c r="K86" s="255"/>
      <c r="L86" s="256"/>
      <c r="M86" s="80" t="str">
        <f t="shared" si="8"/>
        <v/>
      </c>
      <c r="N86" s="81" t="str">
        <f t="shared" si="12"/>
        <v/>
      </c>
      <c r="S86" s="78"/>
      <c r="T86" s="61" t="str">
        <f t="shared" si="13"/>
        <v>Zeile nicht bearbeitet</v>
      </c>
      <c r="U86" s="62" t="str">
        <f t="shared" si="14"/>
        <v>Leere Zellen</v>
      </c>
      <c r="V86" s="63"/>
      <c r="W86" s="78" t="str">
        <f t="shared" si="15"/>
        <v/>
      </c>
      <c r="X86" s="78" t="str">
        <f t="shared" si="16"/>
        <v/>
      </c>
      <c r="Y86" s="83"/>
      <c r="Z86" s="39" t="str">
        <f t="shared" si="17"/>
        <v/>
      </c>
      <c r="AA86" s="39" t="str">
        <f t="shared" si="18"/>
        <v/>
      </c>
      <c r="AB86" s="84"/>
      <c r="AC86" s="39">
        <f t="shared" si="11"/>
        <v>0</v>
      </c>
      <c r="AD86" s="39" t="str">
        <f t="shared" si="19"/>
        <v>Ja</v>
      </c>
    </row>
    <row r="87" spans="1:30" s="20" customFormat="1" ht="24" customHeight="1" x14ac:dyDescent="0.25">
      <c r="A87" s="78">
        <v>64</v>
      </c>
      <c r="B87" s="79"/>
      <c r="C87" s="79"/>
      <c r="D87" s="282"/>
      <c r="E87" s="283"/>
      <c r="F87" s="283"/>
      <c r="G87" s="283"/>
      <c r="H87" s="283"/>
      <c r="I87" s="283"/>
      <c r="J87" s="284"/>
      <c r="K87" s="255"/>
      <c r="L87" s="256"/>
      <c r="M87" s="80" t="str">
        <f t="shared" si="8"/>
        <v/>
      </c>
      <c r="N87" s="81" t="str">
        <f t="shared" si="12"/>
        <v/>
      </c>
      <c r="S87" s="78"/>
      <c r="T87" s="61" t="str">
        <f t="shared" si="13"/>
        <v>Zeile nicht bearbeitet</v>
      </c>
      <c r="U87" s="62" t="str">
        <f t="shared" si="14"/>
        <v>Leere Zellen</v>
      </c>
      <c r="V87" s="63"/>
      <c r="W87" s="78" t="str">
        <f t="shared" si="15"/>
        <v/>
      </c>
      <c r="X87" s="78" t="str">
        <f t="shared" si="16"/>
        <v/>
      </c>
      <c r="Y87" s="83"/>
      <c r="Z87" s="39" t="str">
        <f t="shared" si="17"/>
        <v/>
      </c>
      <c r="AA87" s="39" t="str">
        <f t="shared" si="18"/>
        <v/>
      </c>
      <c r="AB87" s="84"/>
      <c r="AC87" s="39">
        <f t="shared" si="11"/>
        <v>0</v>
      </c>
      <c r="AD87" s="39" t="str">
        <f t="shared" si="19"/>
        <v>Ja</v>
      </c>
    </row>
    <row r="88" spans="1:30" s="20" customFormat="1" ht="24" customHeight="1" x14ac:dyDescent="0.25">
      <c r="A88" s="78">
        <v>65</v>
      </c>
      <c r="B88" s="79"/>
      <c r="C88" s="79"/>
      <c r="D88" s="282"/>
      <c r="E88" s="283"/>
      <c r="F88" s="283"/>
      <c r="G88" s="283"/>
      <c r="H88" s="283"/>
      <c r="I88" s="283"/>
      <c r="J88" s="284"/>
      <c r="K88" s="255"/>
      <c r="L88" s="256"/>
      <c r="M88" s="80" t="str">
        <f t="shared" si="8"/>
        <v/>
      </c>
      <c r="N88" s="81" t="str">
        <f t="shared" si="12"/>
        <v/>
      </c>
      <c r="S88" s="78"/>
      <c r="T88" s="61" t="str">
        <f t="shared" ref="T88:T123" si="20">IF(OR(B88&lt;&gt;"",C88&lt;&gt;"",D88&lt;&gt;"",K88&lt;&gt;""),"Zeile bearbeitet","Zeile nicht bearbeitet")</f>
        <v>Zeile nicht bearbeitet</v>
      </c>
      <c r="U88" s="62" t="str">
        <f t="shared" ref="U88:U123" si="21">IF(OR(B88="",C88="",D88="",K88=""),"Leere Zellen","Keine leere Zellen")</f>
        <v>Leere Zellen</v>
      </c>
      <c r="V88" s="63"/>
      <c r="W88" s="78" t="str">
        <f t="shared" ref="W88:W123" si="22">IF(B88="","",YEAR(B88))</f>
        <v/>
      </c>
      <c r="X88" s="78" t="str">
        <f t="shared" ref="X88:X119" si="23">IF(ISERROR(IF(INDEX($A$11:$C$16,MATCH(W88,$C$11:$C$16,0),1)="Erhebungsbogenverfahren","",INDEX($A$11:$C$16,MATCH(W88,$C$11:$C$16,0),1))),"",IF(OR(INDEX($A$11:$C$16,MATCH(W88,$C$11:$C$16,0),1)="Erhebungsbogenverfahren",INDEX($A$11:$C$16,MATCH(W88,$C$11:$C$16,0),1)=""),"","Ja"))</f>
        <v/>
      </c>
      <c r="Y88" s="83"/>
      <c r="Z88" s="39" t="str">
        <f t="shared" ref="Z88:Z123" si="24">IF(B88="","",IF(COUNTIF($B$24:$B$123,B88)&gt;1,"Duplikat","Unikat"))</f>
        <v/>
      </c>
      <c r="AA88" s="39" t="str">
        <f t="shared" ref="AA88:AA123" si="25">IF(C88="","",IF(COUNTIF($C$24:$C$123,C88)&gt;1,"Duplikat","Unikat"))</f>
        <v/>
      </c>
      <c r="AB88" s="84"/>
      <c r="AC88" s="39">
        <f t="shared" si="11"/>
        <v>0</v>
      </c>
      <c r="AD88" s="39" t="str">
        <f t="shared" ref="AD88:AD119" si="26">IF(AND(AC88=0,OR($N$11="",$N$11&lt;&gt;"")),"Ja",IF(AND(AC88=1,$N$11&lt;&gt;""),"Ja","Nein"))</f>
        <v>Ja</v>
      </c>
    </row>
    <row r="89" spans="1:30" s="20" customFormat="1" ht="24" customHeight="1" x14ac:dyDescent="0.25">
      <c r="A89" s="78">
        <v>66</v>
      </c>
      <c r="B89" s="79"/>
      <c r="C89" s="79"/>
      <c r="D89" s="282"/>
      <c r="E89" s="283"/>
      <c r="F89" s="283"/>
      <c r="G89" s="283"/>
      <c r="H89" s="283"/>
      <c r="I89" s="283"/>
      <c r="J89" s="284"/>
      <c r="K89" s="255"/>
      <c r="L89" s="256"/>
      <c r="M89" s="80" t="str">
        <f t="shared" ref="M89:M123" si="27">IF(AA89="Duplikat","Bitte Plausibilität prüfen","")</f>
        <v/>
      </c>
      <c r="N89" s="81" t="str">
        <f t="shared" si="12"/>
        <v/>
      </c>
      <c r="S89" s="78"/>
      <c r="T89" s="61" t="str">
        <f t="shared" si="20"/>
        <v>Zeile nicht bearbeitet</v>
      </c>
      <c r="U89" s="62" t="str">
        <f t="shared" si="21"/>
        <v>Leere Zellen</v>
      </c>
      <c r="V89" s="63"/>
      <c r="W89" s="78" t="str">
        <f t="shared" si="22"/>
        <v/>
      </c>
      <c r="X89" s="78" t="str">
        <f t="shared" si="23"/>
        <v/>
      </c>
      <c r="Y89" s="83"/>
      <c r="Z89" s="39" t="str">
        <f t="shared" si="24"/>
        <v/>
      </c>
      <c r="AA89" s="39" t="str">
        <f t="shared" si="25"/>
        <v/>
      </c>
      <c r="AB89" s="84"/>
      <c r="AC89" s="39">
        <f t="shared" ref="AC89:AC123" si="28">IF(AA89="Duplikat",1,0)</f>
        <v>0</v>
      </c>
      <c r="AD89" s="39" t="str">
        <f t="shared" si="26"/>
        <v>Ja</v>
      </c>
    </row>
    <row r="90" spans="1:30" s="20" customFormat="1" ht="24" customHeight="1" x14ac:dyDescent="0.25">
      <c r="A90" s="78">
        <v>67</v>
      </c>
      <c r="B90" s="79"/>
      <c r="C90" s="79"/>
      <c r="D90" s="282"/>
      <c r="E90" s="283"/>
      <c r="F90" s="283"/>
      <c r="G90" s="283"/>
      <c r="H90" s="283"/>
      <c r="I90" s="283"/>
      <c r="J90" s="284"/>
      <c r="K90" s="255"/>
      <c r="L90" s="256"/>
      <c r="M90" s="80" t="str">
        <f t="shared" si="27"/>
        <v/>
      </c>
      <c r="N90" s="81" t="str">
        <f t="shared" si="12"/>
        <v/>
      </c>
      <c r="S90" s="78"/>
      <c r="T90" s="61" t="str">
        <f t="shared" si="20"/>
        <v>Zeile nicht bearbeitet</v>
      </c>
      <c r="U90" s="62" t="str">
        <f t="shared" si="21"/>
        <v>Leere Zellen</v>
      </c>
      <c r="V90" s="63"/>
      <c r="W90" s="78" t="str">
        <f t="shared" si="22"/>
        <v/>
      </c>
      <c r="X90" s="78" t="str">
        <f t="shared" si="23"/>
        <v/>
      </c>
      <c r="Y90" s="83"/>
      <c r="Z90" s="39" t="str">
        <f t="shared" si="24"/>
        <v/>
      </c>
      <c r="AA90" s="39" t="str">
        <f t="shared" si="25"/>
        <v/>
      </c>
      <c r="AB90" s="84"/>
      <c r="AC90" s="39">
        <f t="shared" si="28"/>
        <v>0</v>
      </c>
      <c r="AD90" s="39" t="str">
        <f t="shared" si="26"/>
        <v>Ja</v>
      </c>
    </row>
    <row r="91" spans="1:30" s="20" customFormat="1" ht="24" customHeight="1" x14ac:dyDescent="0.25">
      <c r="A91" s="78">
        <v>68</v>
      </c>
      <c r="B91" s="79"/>
      <c r="C91" s="79"/>
      <c r="D91" s="282"/>
      <c r="E91" s="283"/>
      <c r="F91" s="283"/>
      <c r="G91" s="283"/>
      <c r="H91" s="283"/>
      <c r="I91" s="283"/>
      <c r="J91" s="284"/>
      <c r="K91" s="255"/>
      <c r="L91" s="256"/>
      <c r="M91" s="80" t="str">
        <f t="shared" si="27"/>
        <v/>
      </c>
      <c r="N91" s="81" t="str">
        <f t="shared" si="12"/>
        <v/>
      </c>
      <c r="S91" s="78"/>
      <c r="T91" s="61" t="str">
        <f t="shared" si="20"/>
        <v>Zeile nicht bearbeitet</v>
      </c>
      <c r="U91" s="62" t="str">
        <f t="shared" si="21"/>
        <v>Leere Zellen</v>
      </c>
      <c r="V91" s="63"/>
      <c r="W91" s="78" t="str">
        <f t="shared" si="22"/>
        <v/>
      </c>
      <c r="X91" s="78" t="str">
        <f t="shared" si="23"/>
        <v/>
      </c>
      <c r="Y91" s="83"/>
      <c r="Z91" s="39" t="str">
        <f t="shared" si="24"/>
        <v/>
      </c>
      <c r="AA91" s="39" t="str">
        <f t="shared" si="25"/>
        <v/>
      </c>
      <c r="AB91" s="84"/>
      <c r="AC91" s="39">
        <f t="shared" si="28"/>
        <v>0</v>
      </c>
      <c r="AD91" s="39" t="str">
        <f t="shared" si="26"/>
        <v>Ja</v>
      </c>
    </row>
    <row r="92" spans="1:30" s="20" customFormat="1" ht="24" customHeight="1" x14ac:dyDescent="0.25">
      <c r="A92" s="78">
        <v>69</v>
      </c>
      <c r="B92" s="79"/>
      <c r="C92" s="79"/>
      <c r="D92" s="282"/>
      <c r="E92" s="283"/>
      <c r="F92" s="283"/>
      <c r="G92" s="283"/>
      <c r="H92" s="283"/>
      <c r="I92" s="283"/>
      <c r="J92" s="284"/>
      <c r="K92" s="255"/>
      <c r="L92" s="256"/>
      <c r="M92" s="80" t="str">
        <f t="shared" si="27"/>
        <v/>
      </c>
      <c r="N92" s="81" t="str">
        <f t="shared" si="12"/>
        <v/>
      </c>
      <c r="S92" s="78"/>
      <c r="T92" s="61" t="str">
        <f t="shared" si="20"/>
        <v>Zeile nicht bearbeitet</v>
      </c>
      <c r="U92" s="62" t="str">
        <f t="shared" si="21"/>
        <v>Leere Zellen</v>
      </c>
      <c r="V92" s="63"/>
      <c r="W92" s="78" t="str">
        <f t="shared" si="22"/>
        <v/>
      </c>
      <c r="X92" s="78" t="str">
        <f t="shared" si="23"/>
        <v/>
      </c>
      <c r="Y92" s="83"/>
      <c r="Z92" s="39" t="str">
        <f t="shared" si="24"/>
        <v/>
      </c>
      <c r="AA92" s="39" t="str">
        <f t="shared" si="25"/>
        <v/>
      </c>
      <c r="AB92" s="84"/>
      <c r="AC92" s="39">
        <f t="shared" si="28"/>
        <v>0</v>
      </c>
      <c r="AD92" s="39" t="str">
        <f t="shared" si="26"/>
        <v>Ja</v>
      </c>
    </row>
    <row r="93" spans="1:30" s="20" customFormat="1" ht="24" customHeight="1" x14ac:dyDescent="0.25">
      <c r="A93" s="78">
        <v>70</v>
      </c>
      <c r="B93" s="79"/>
      <c r="C93" s="79"/>
      <c r="D93" s="282"/>
      <c r="E93" s="283"/>
      <c r="F93" s="283"/>
      <c r="G93" s="283"/>
      <c r="H93" s="283"/>
      <c r="I93" s="283"/>
      <c r="J93" s="284"/>
      <c r="K93" s="255"/>
      <c r="L93" s="256"/>
      <c r="M93" s="80" t="str">
        <f t="shared" si="27"/>
        <v/>
      </c>
      <c r="N93" s="81" t="str">
        <f t="shared" si="12"/>
        <v/>
      </c>
      <c r="S93" s="78"/>
      <c r="T93" s="61" t="str">
        <f t="shared" si="20"/>
        <v>Zeile nicht bearbeitet</v>
      </c>
      <c r="U93" s="62" t="str">
        <f t="shared" si="21"/>
        <v>Leere Zellen</v>
      </c>
      <c r="V93" s="63"/>
      <c r="W93" s="78" t="str">
        <f t="shared" si="22"/>
        <v/>
      </c>
      <c r="X93" s="78" t="str">
        <f t="shared" si="23"/>
        <v/>
      </c>
      <c r="Y93" s="83"/>
      <c r="Z93" s="39" t="str">
        <f t="shared" si="24"/>
        <v/>
      </c>
      <c r="AA93" s="39" t="str">
        <f t="shared" si="25"/>
        <v/>
      </c>
      <c r="AB93" s="84"/>
      <c r="AC93" s="39">
        <f t="shared" si="28"/>
        <v>0</v>
      </c>
      <c r="AD93" s="39" t="str">
        <f t="shared" si="26"/>
        <v>Ja</v>
      </c>
    </row>
    <row r="94" spans="1:30" s="20" customFormat="1" ht="24" customHeight="1" x14ac:dyDescent="0.25">
      <c r="A94" s="78">
        <v>71</v>
      </c>
      <c r="B94" s="79"/>
      <c r="C94" s="79"/>
      <c r="D94" s="282"/>
      <c r="E94" s="283"/>
      <c r="F94" s="283"/>
      <c r="G94" s="283"/>
      <c r="H94" s="283"/>
      <c r="I94" s="283"/>
      <c r="J94" s="284"/>
      <c r="K94" s="255"/>
      <c r="L94" s="256"/>
      <c r="M94" s="80" t="str">
        <f t="shared" si="27"/>
        <v/>
      </c>
      <c r="N94" s="81" t="str">
        <f t="shared" si="12"/>
        <v/>
      </c>
      <c r="S94" s="78"/>
      <c r="T94" s="61" t="str">
        <f t="shared" si="20"/>
        <v>Zeile nicht bearbeitet</v>
      </c>
      <c r="U94" s="62" t="str">
        <f t="shared" si="21"/>
        <v>Leere Zellen</v>
      </c>
      <c r="V94" s="63"/>
      <c r="W94" s="78" t="str">
        <f t="shared" si="22"/>
        <v/>
      </c>
      <c r="X94" s="78" t="str">
        <f t="shared" si="23"/>
        <v/>
      </c>
      <c r="Y94" s="83"/>
      <c r="Z94" s="39" t="str">
        <f t="shared" si="24"/>
        <v/>
      </c>
      <c r="AA94" s="39" t="str">
        <f t="shared" si="25"/>
        <v/>
      </c>
      <c r="AB94" s="84"/>
      <c r="AC94" s="39">
        <f t="shared" si="28"/>
        <v>0</v>
      </c>
      <c r="AD94" s="39" t="str">
        <f t="shared" si="26"/>
        <v>Ja</v>
      </c>
    </row>
    <row r="95" spans="1:30" s="20" customFormat="1" ht="24" customHeight="1" x14ac:dyDescent="0.25">
      <c r="A95" s="78">
        <v>72</v>
      </c>
      <c r="B95" s="79"/>
      <c r="C95" s="79"/>
      <c r="D95" s="282"/>
      <c r="E95" s="283"/>
      <c r="F95" s="283"/>
      <c r="G95" s="283"/>
      <c r="H95" s="283"/>
      <c r="I95" s="283"/>
      <c r="J95" s="284"/>
      <c r="K95" s="255"/>
      <c r="L95" s="256"/>
      <c r="M95" s="80" t="str">
        <f t="shared" si="27"/>
        <v/>
      </c>
      <c r="N95" s="81" t="str">
        <f t="shared" si="12"/>
        <v/>
      </c>
      <c r="S95" s="78"/>
      <c r="T95" s="61" t="str">
        <f t="shared" si="20"/>
        <v>Zeile nicht bearbeitet</v>
      </c>
      <c r="U95" s="62" t="str">
        <f t="shared" si="21"/>
        <v>Leere Zellen</v>
      </c>
      <c r="V95" s="63"/>
      <c r="W95" s="78" t="str">
        <f t="shared" si="22"/>
        <v/>
      </c>
      <c r="X95" s="78" t="str">
        <f t="shared" si="23"/>
        <v/>
      </c>
      <c r="Y95" s="83"/>
      <c r="Z95" s="39" t="str">
        <f t="shared" si="24"/>
        <v/>
      </c>
      <c r="AA95" s="39" t="str">
        <f t="shared" si="25"/>
        <v/>
      </c>
      <c r="AB95" s="84"/>
      <c r="AC95" s="39">
        <f t="shared" si="28"/>
        <v>0</v>
      </c>
      <c r="AD95" s="39" t="str">
        <f t="shared" si="26"/>
        <v>Ja</v>
      </c>
    </row>
    <row r="96" spans="1:30" s="20" customFormat="1" ht="24" customHeight="1" x14ac:dyDescent="0.25">
      <c r="A96" s="78">
        <v>73</v>
      </c>
      <c r="B96" s="79"/>
      <c r="C96" s="79"/>
      <c r="D96" s="282"/>
      <c r="E96" s="283"/>
      <c r="F96" s="283"/>
      <c r="G96" s="283"/>
      <c r="H96" s="283"/>
      <c r="I96" s="283"/>
      <c r="J96" s="284"/>
      <c r="K96" s="255"/>
      <c r="L96" s="256"/>
      <c r="M96" s="80" t="str">
        <f t="shared" si="27"/>
        <v/>
      </c>
      <c r="N96" s="81" t="str">
        <f t="shared" si="12"/>
        <v/>
      </c>
      <c r="S96" s="78"/>
      <c r="T96" s="61" t="str">
        <f t="shared" si="20"/>
        <v>Zeile nicht bearbeitet</v>
      </c>
      <c r="U96" s="62" t="str">
        <f t="shared" si="21"/>
        <v>Leere Zellen</v>
      </c>
      <c r="V96" s="63"/>
      <c r="W96" s="78" t="str">
        <f t="shared" si="22"/>
        <v/>
      </c>
      <c r="X96" s="78" t="str">
        <f t="shared" si="23"/>
        <v/>
      </c>
      <c r="Y96" s="83"/>
      <c r="Z96" s="39" t="str">
        <f t="shared" si="24"/>
        <v/>
      </c>
      <c r="AA96" s="39" t="str">
        <f t="shared" si="25"/>
        <v/>
      </c>
      <c r="AB96" s="84"/>
      <c r="AC96" s="39">
        <f t="shared" si="28"/>
        <v>0</v>
      </c>
      <c r="AD96" s="39" t="str">
        <f t="shared" si="26"/>
        <v>Ja</v>
      </c>
    </row>
    <row r="97" spans="1:30" s="20" customFormat="1" ht="24" customHeight="1" x14ac:dyDescent="0.25">
      <c r="A97" s="78">
        <v>74</v>
      </c>
      <c r="B97" s="79"/>
      <c r="C97" s="79"/>
      <c r="D97" s="282"/>
      <c r="E97" s="283"/>
      <c r="F97" s="283"/>
      <c r="G97" s="283"/>
      <c r="H97" s="283"/>
      <c r="I97" s="283"/>
      <c r="J97" s="284"/>
      <c r="K97" s="255"/>
      <c r="L97" s="256"/>
      <c r="M97" s="80" t="str">
        <f t="shared" si="27"/>
        <v/>
      </c>
      <c r="N97" s="81" t="str">
        <f t="shared" si="12"/>
        <v/>
      </c>
      <c r="S97" s="78"/>
      <c r="T97" s="61" t="str">
        <f t="shared" si="20"/>
        <v>Zeile nicht bearbeitet</v>
      </c>
      <c r="U97" s="62" t="str">
        <f t="shared" si="21"/>
        <v>Leere Zellen</v>
      </c>
      <c r="V97" s="63"/>
      <c r="W97" s="78" t="str">
        <f t="shared" si="22"/>
        <v/>
      </c>
      <c r="X97" s="78" t="str">
        <f t="shared" si="23"/>
        <v/>
      </c>
      <c r="Y97" s="83"/>
      <c r="Z97" s="39" t="str">
        <f t="shared" si="24"/>
        <v/>
      </c>
      <c r="AA97" s="39" t="str">
        <f t="shared" si="25"/>
        <v/>
      </c>
      <c r="AB97" s="84"/>
      <c r="AC97" s="39">
        <f t="shared" si="28"/>
        <v>0</v>
      </c>
      <c r="AD97" s="39" t="str">
        <f t="shared" si="26"/>
        <v>Ja</v>
      </c>
    </row>
    <row r="98" spans="1:30" s="20" customFormat="1" ht="24" customHeight="1" x14ac:dyDescent="0.25">
      <c r="A98" s="78">
        <v>75</v>
      </c>
      <c r="B98" s="79"/>
      <c r="C98" s="79"/>
      <c r="D98" s="282"/>
      <c r="E98" s="283"/>
      <c r="F98" s="283"/>
      <c r="G98" s="283"/>
      <c r="H98" s="283"/>
      <c r="I98" s="283"/>
      <c r="J98" s="284"/>
      <c r="K98" s="255"/>
      <c r="L98" s="256"/>
      <c r="M98" s="80" t="str">
        <f t="shared" si="27"/>
        <v/>
      </c>
      <c r="N98" s="81" t="str">
        <f t="shared" si="12"/>
        <v/>
      </c>
      <c r="S98" s="78"/>
      <c r="T98" s="61" t="str">
        <f t="shared" si="20"/>
        <v>Zeile nicht bearbeitet</v>
      </c>
      <c r="U98" s="62" t="str">
        <f t="shared" si="21"/>
        <v>Leere Zellen</v>
      </c>
      <c r="V98" s="63"/>
      <c r="W98" s="78" t="str">
        <f t="shared" si="22"/>
        <v/>
      </c>
      <c r="X98" s="78" t="str">
        <f t="shared" si="23"/>
        <v/>
      </c>
      <c r="Y98" s="83"/>
      <c r="Z98" s="39" t="str">
        <f t="shared" si="24"/>
        <v/>
      </c>
      <c r="AA98" s="39" t="str">
        <f t="shared" si="25"/>
        <v/>
      </c>
      <c r="AB98" s="84"/>
      <c r="AC98" s="39">
        <f t="shared" si="28"/>
        <v>0</v>
      </c>
      <c r="AD98" s="39" t="str">
        <f t="shared" si="26"/>
        <v>Ja</v>
      </c>
    </row>
    <row r="99" spans="1:30" s="20" customFormat="1" ht="24" customHeight="1" x14ac:dyDescent="0.25">
      <c r="A99" s="78">
        <v>76</v>
      </c>
      <c r="B99" s="79"/>
      <c r="C99" s="79"/>
      <c r="D99" s="282"/>
      <c r="E99" s="283"/>
      <c r="F99" s="283"/>
      <c r="G99" s="283"/>
      <c r="H99" s="283"/>
      <c r="I99" s="283"/>
      <c r="J99" s="284"/>
      <c r="K99" s="255"/>
      <c r="L99" s="256"/>
      <c r="M99" s="80" t="str">
        <f t="shared" si="27"/>
        <v/>
      </c>
      <c r="N99" s="81" t="str">
        <f t="shared" ref="N99:N123" si="29">IF(T99="Zeile nicht bearbeitet","",IF(AND(T99="Zeile bearbeitet",U99="Leere Zellen"),"Zeile vollständig zu bearbeiten",IF(AND(T99="Zeile bearbeitet",U99="Keine leere Zellen"),"")))</f>
        <v/>
      </c>
      <c r="S99" s="78"/>
      <c r="T99" s="61" t="str">
        <f t="shared" si="20"/>
        <v>Zeile nicht bearbeitet</v>
      </c>
      <c r="U99" s="62" t="str">
        <f t="shared" si="21"/>
        <v>Leere Zellen</v>
      </c>
      <c r="V99" s="63"/>
      <c r="W99" s="78" t="str">
        <f t="shared" si="22"/>
        <v/>
      </c>
      <c r="X99" s="78" t="str">
        <f t="shared" si="23"/>
        <v/>
      </c>
      <c r="Y99" s="83"/>
      <c r="Z99" s="39" t="str">
        <f t="shared" si="24"/>
        <v/>
      </c>
      <c r="AA99" s="39" t="str">
        <f t="shared" si="25"/>
        <v/>
      </c>
      <c r="AB99" s="84"/>
      <c r="AC99" s="39">
        <f t="shared" si="28"/>
        <v>0</v>
      </c>
      <c r="AD99" s="39" t="str">
        <f t="shared" si="26"/>
        <v>Ja</v>
      </c>
    </row>
    <row r="100" spans="1:30" s="20" customFormat="1" ht="24" customHeight="1" x14ac:dyDescent="0.25">
      <c r="A100" s="78">
        <v>77</v>
      </c>
      <c r="B100" s="79"/>
      <c r="C100" s="79"/>
      <c r="D100" s="282"/>
      <c r="E100" s="283"/>
      <c r="F100" s="283"/>
      <c r="G100" s="283"/>
      <c r="H100" s="283"/>
      <c r="I100" s="283"/>
      <c r="J100" s="284"/>
      <c r="K100" s="255"/>
      <c r="L100" s="256"/>
      <c r="M100" s="80" t="str">
        <f t="shared" si="27"/>
        <v/>
      </c>
      <c r="N100" s="81" t="str">
        <f t="shared" si="29"/>
        <v/>
      </c>
      <c r="S100" s="78"/>
      <c r="T100" s="61" t="str">
        <f t="shared" si="20"/>
        <v>Zeile nicht bearbeitet</v>
      </c>
      <c r="U100" s="62" t="str">
        <f t="shared" si="21"/>
        <v>Leere Zellen</v>
      </c>
      <c r="V100" s="63"/>
      <c r="W100" s="78" t="str">
        <f t="shared" si="22"/>
        <v/>
      </c>
      <c r="X100" s="78" t="str">
        <f t="shared" si="23"/>
        <v/>
      </c>
      <c r="Y100" s="83"/>
      <c r="Z100" s="39" t="str">
        <f t="shared" si="24"/>
        <v/>
      </c>
      <c r="AA100" s="39" t="str">
        <f t="shared" si="25"/>
        <v/>
      </c>
      <c r="AB100" s="84"/>
      <c r="AC100" s="39">
        <f t="shared" si="28"/>
        <v>0</v>
      </c>
      <c r="AD100" s="39" t="str">
        <f t="shared" si="26"/>
        <v>Ja</v>
      </c>
    </row>
    <row r="101" spans="1:30" s="20" customFormat="1" ht="24" customHeight="1" x14ac:dyDescent="0.25">
      <c r="A101" s="78">
        <v>78</v>
      </c>
      <c r="B101" s="79"/>
      <c r="C101" s="79"/>
      <c r="D101" s="282"/>
      <c r="E101" s="283"/>
      <c r="F101" s="283"/>
      <c r="G101" s="283"/>
      <c r="H101" s="283"/>
      <c r="I101" s="283"/>
      <c r="J101" s="284"/>
      <c r="K101" s="255"/>
      <c r="L101" s="256"/>
      <c r="M101" s="80" t="str">
        <f t="shared" si="27"/>
        <v/>
      </c>
      <c r="N101" s="81" t="str">
        <f t="shared" si="29"/>
        <v/>
      </c>
      <c r="S101" s="78"/>
      <c r="T101" s="61" t="str">
        <f t="shared" si="20"/>
        <v>Zeile nicht bearbeitet</v>
      </c>
      <c r="U101" s="62" t="str">
        <f t="shared" si="21"/>
        <v>Leere Zellen</v>
      </c>
      <c r="V101" s="63"/>
      <c r="W101" s="78" t="str">
        <f t="shared" si="22"/>
        <v/>
      </c>
      <c r="X101" s="78" t="str">
        <f t="shared" si="23"/>
        <v/>
      </c>
      <c r="Y101" s="83"/>
      <c r="Z101" s="39" t="str">
        <f t="shared" si="24"/>
        <v/>
      </c>
      <c r="AA101" s="39" t="str">
        <f t="shared" si="25"/>
        <v/>
      </c>
      <c r="AB101" s="84"/>
      <c r="AC101" s="39">
        <f t="shared" si="28"/>
        <v>0</v>
      </c>
      <c r="AD101" s="39" t="str">
        <f t="shared" si="26"/>
        <v>Ja</v>
      </c>
    </row>
    <row r="102" spans="1:30" s="20" customFormat="1" ht="24" customHeight="1" x14ac:dyDescent="0.25">
      <c r="A102" s="78">
        <v>79</v>
      </c>
      <c r="B102" s="79"/>
      <c r="C102" s="79"/>
      <c r="D102" s="282"/>
      <c r="E102" s="283"/>
      <c r="F102" s="283"/>
      <c r="G102" s="283"/>
      <c r="H102" s="283"/>
      <c r="I102" s="283"/>
      <c r="J102" s="284"/>
      <c r="K102" s="255"/>
      <c r="L102" s="256"/>
      <c r="M102" s="80" t="str">
        <f t="shared" si="27"/>
        <v/>
      </c>
      <c r="N102" s="81" t="str">
        <f t="shared" si="29"/>
        <v/>
      </c>
      <c r="S102" s="78"/>
      <c r="T102" s="61" t="str">
        <f t="shared" si="20"/>
        <v>Zeile nicht bearbeitet</v>
      </c>
      <c r="U102" s="62" t="str">
        <f t="shared" si="21"/>
        <v>Leere Zellen</v>
      </c>
      <c r="V102" s="63"/>
      <c r="W102" s="78" t="str">
        <f t="shared" si="22"/>
        <v/>
      </c>
      <c r="X102" s="78" t="str">
        <f t="shared" si="23"/>
        <v/>
      </c>
      <c r="Y102" s="83"/>
      <c r="Z102" s="39" t="str">
        <f t="shared" si="24"/>
        <v/>
      </c>
      <c r="AA102" s="39" t="str">
        <f t="shared" si="25"/>
        <v/>
      </c>
      <c r="AB102" s="84"/>
      <c r="AC102" s="39">
        <f t="shared" si="28"/>
        <v>0</v>
      </c>
      <c r="AD102" s="39" t="str">
        <f t="shared" si="26"/>
        <v>Ja</v>
      </c>
    </row>
    <row r="103" spans="1:30" s="20" customFormat="1" ht="24" customHeight="1" x14ac:dyDescent="0.25">
      <c r="A103" s="78">
        <v>80</v>
      </c>
      <c r="B103" s="79"/>
      <c r="C103" s="79"/>
      <c r="D103" s="282"/>
      <c r="E103" s="283"/>
      <c r="F103" s="283"/>
      <c r="G103" s="283"/>
      <c r="H103" s="283"/>
      <c r="I103" s="283"/>
      <c r="J103" s="284"/>
      <c r="K103" s="255"/>
      <c r="L103" s="256"/>
      <c r="M103" s="80" t="str">
        <f t="shared" si="27"/>
        <v/>
      </c>
      <c r="N103" s="81" t="str">
        <f t="shared" si="29"/>
        <v/>
      </c>
      <c r="S103" s="78"/>
      <c r="T103" s="61" t="str">
        <f t="shared" si="20"/>
        <v>Zeile nicht bearbeitet</v>
      </c>
      <c r="U103" s="62" t="str">
        <f t="shared" si="21"/>
        <v>Leere Zellen</v>
      </c>
      <c r="V103" s="63"/>
      <c r="W103" s="78" t="str">
        <f t="shared" si="22"/>
        <v/>
      </c>
      <c r="X103" s="78" t="str">
        <f t="shared" si="23"/>
        <v/>
      </c>
      <c r="Y103" s="83"/>
      <c r="Z103" s="39" t="str">
        <f t="shared" si="24"/>
        <v/>
      </c>
      <c r="AA103" s="39" t="str">
        <f t="shared" si="25"/>
        <v/>
      </c>
      <c r="AB103" s="84"/>
      <c r="AC103" s="39">
        <f t="shared" si="28"/>
        <v>0</v>
      </c>
      <c r="AD103" s="39" t="str">
        <f t="shared" si="26"/>
        <v>Ja</v>
      </c>
    </row>
    <row r="104" spans="1:30" s="20" customFormat="1" ht="24" customHeight="1" x14ac:dyDescent="0.25">
      <c r="A104" s="78">
        <v>81</v>
      </c>
      <c r="B104" s="79"/>
      <c r="C104" s="79"/>
      <c r="D104" s="282"/>
      <c r="E104" s="283"/>
      <c r="F104" s="283"/>
      <c r="G104" s="283"/>
      <c r="H104" s="283"/>
      <c r="I104" s="283"/>
      <c r="J104" s="284"/>
      <c r="K104" s="255"/>
      <c r="L104" s="256"/>
      <c r="M104" s="80" t="str">
        <f t="shared" si="27"/>
        <v/>
      </c>
      <c r="N104" s="81" t="str">
        <f t="shared" si="29"/>
        <v/>
      </c>
      <c r="S104" s="78"/>
      <c r="T104" s="61" t="str">
        <f t="shared" si="20"/>
        <v>Zeile nicht bearbeitet</v>
      </c>
      <c r="U104" s="62" t="str">
        <f t="shared" si="21"/>
        <v>Leere Zellen</v>
      </c>
      <c r="V104" s="63"/>
      <c r="W104" s="78" t="str">
        <f t="shared" si="22"/>
        <v/>
      </c>
      <c r="X104" s="78" t="str">
        <f t="shared" si="23"/>
        <v/>
      </c>
      <c r="Y104" s="83"/>
      <c r="Z104" s="39" t="str">
        <f t="shared" si="24"/>
        <v/>
      </c>
      <c r="AA104" s="39" t="str">
        <f t="shared" si="25"/>
        <v/>
      </c>
      <c r="AB104" s="84"/>
      <c r="AC104" s="39">
        <f t="shared" si="28"/>
        <v>0</v>
      </c>
      <c r="AD104" s="39" t="str">
        <f t="shared" si="26"/>
        <v>Ja</v>
      </c>
    </row>
    <row r="105" spans="1:30" s="20" customFormat="1" ht="24" customHeight="1" x14ac:dyDescent="0.25">
      <c r="A105" s="78">
        <v>82</v>
      </c>
      <c r="B105" s="79"/>
      <c r="C105" s="79"/>
      <c r="D105" s="282"/>
      <c r="E105" s="283"/>
      <c r="F105" s="283"/>
      <c r="G105" s="283"/>
      <c r="H105" s="283"/>
      <c r="I105" s="283"/>
      <c r="J105" s="284"/>
      <c r="K105" s="255"/>
      <c r="L105" s="256"/>
      <c r="M105" s="80" t="str">
        <f t="shared" si="27"/>
        <v/>
      </c>
      <c r="N105" s="81" t="str">
        <f t="shared" si="29"/>
        <v/>
      </c>
      <c r="S105" s="78"/>
      <c r="T105" s="61" t="str">
        <f t="shared" si="20"/>
        <v>Zeile nicht bearbeitet</v>
      </c>
      <c r="U105" s="62" t="str">
        <f t="shared" si="21"/>
        <v>Leere Zellen</v>
      </c>
      <c r="V105" s="63"/>
      <c r="W105" s="78" t="str">
        <f t="shared" si="22"/>
        <v/>
      </c>
      <c r="X105" s="78" t="str">
        <f t="shared" si="23"/>
        <v/>
      </c>
      <c r="Y105" s="83"/>
      <c r="Z105" s="39" t="str">
        <f t="shared" si="24"/>
        <v/>
      </c>
      <c r="AA105" s="39" t="str">
        <f t="shared" si="25"/>
        <v/>
      </c>
      <c r="AB105" s="84"/>
      <c r="AC105" s="39">
        <f t="shared" si="28"/>
        <v>0</v>
      </c>
      <c r="AD105" s="39" t="str">
        <f t="shared" si="26"/>
        <v>Ja</v>
      </c>
    </row>
    <row r="106" spans="1:30" s="20" customFormat="1" ht="24" customHeight="1" x14ac:dyDescent="0.25">
      <c r="A106" s="78">
        <v>83</v>
      </c>
      <c r="B106" s="79"/>
      <c r="C106" s="79"/>
      <c r="D106" s="282"/>
      <c r="E106" s="283"/>
      <c r="F106" s="283"/>
      <c r="G106" s="283"/>
      <c r="H106" s="283"/>
      <c r="I106" s="283"/>
      <c r="J106" s="284"/>
      <c r="K106" s="255"/>
      <c r="L106" s="256"/>
      <c r="M106" s="80" t="str">
        <f t="shared" si="27"/>
        <v/>
      </c>
      <c r="N106" s="81" t="str">
        <f t="shared" si="29"/>
        <v/>
      </c>
      <c r="S106" s="78"/>
      <c r="T106" s="61" t="str">
        <f t="shared" si="20"/>
        <v>Zeile nicht bearbeitet</v>
      </c>
      <c r="U106" s="62" t="str">
        <f t="shared" si="21"/>
        <v>Leere Zellen</v>
      </c>
      <c r="V106" s="63"/>
      <c r="W106" s="78" t="str">
        <f t="shared" si="22"/>
        <v/>
      </c>
      <c r="X106" s="78" t="str">
        <f t="shared" si="23"/>
        <v/>
      </c>
      <c r="Y106" s="83"/>
      <c r="Z106" s="39" t="str">
        <f t="shared" si="24"/>
        <v/>
      </c>
      <c r="AA106" s="39" t="str">
        <f t="shared" si="25"/>
        <v/>
      </c>
      <c r="AB106" s="84"/>
      <c r="AC106" s="39">
        <f t="shared" si="28"/>
        <v>0</v>
      </c>
      <c r="AD106" s="39" t="str">
        <f t="shared" si="26"/>
        <v>Ja</v>
      </c>
    </row>
    <row r="107" spans="1:30" s="20" customFormat="1" ht="24" customHeight="1" x14ac:dyDescent="0.25">
      <c r="A107" s="78">
        <v>84</v>
      </c>
      <c r="B107" s="79"/>
      <c r="C107" s="79"/>
      <c r="D107" s="282"/>
      <c r="E107" s="283"/>
      <c r="F107" s="283"/>
      <c r="G107" s="283"/>
      <c r="H107" s="283"/>
      <c r="I107" s="283"/>
      <c r="J107" s="284"/>
      <c r="K107" s="255"/>
      <c r="L107" s="256"/>
      <c r="M107" s="80" t="str">
        <f t="shared" si="27"/>
        <v/>
      </c>
      <c r="N107" s="81" t="str">
        <f t="shared" si="29"/>
        <v/>
      </c>
      <c r="S107" s="78"/>
      <c r="T107" s="61" t="str">
        <f t="shared" si="20"/>
        <v>Zeile nicht bearbeitet</v>
      </c>
      <c r="U107" s="62" t="str">
        <f t="shared" si="21"/>
        <v>Leere Zellen</v>
      </c>
      <c r="V107" s="63"/>
      <c r="W107" s="78" t="str">
        <f t="shared" si="22"/>
        <v/>
      </c>
      <c r="X107" s="78" t="str">
        <f t="shared" si="23"/>
        <v/>
      </c>
      <c r="Y107" s="83"/>
      <c r="Z107" s="39" t="str">
        <f t="shared" si="24"/>
        <v/>
      </c>
      <c r="AA107" s="39" t="str">
        <f t="shared" si="25"/>
        <v/>
      </c>
      <c r="AB107" s="84"/>
      <c r="AC107" s="39">
        <f t="shared" si="28"/>
        <v>0</v>
      </c>
      <c r="AD107" s="39" t="str">
        <f t="shared" si="26"/>
        <v>Ja</v>
      </c>
    </row>
    <row r="108" spans="1:30" s="20" customFormat="1" ht="24" customHeight="1" x14ac:dyDescent="0.25">
      <c r="A108" s="78">
        <v>85</v>
      </c>
      <c r="B108" s="79"/>
      <c r="C108" s="79"/>
      <c r="D108" s="282"/>
      <c r="E108" s="283"/>
      <c r="F108" s="283"/>
      <c r="G108" s="283"/>
      <c r="H108" s="283"/>
      <c r="I108" s="283"/>
      <c r="J108" s="284"/>
      <c r="K108" s="255"/>
      <c r="L108" s="256"/>
      <c r="M108" s="80" t="str">
        <f t="shared" si="27"/>
        <v/>
      </c>
      <c r="N108" s="81" t="str">
        <f t="shared" si="29"/>
        <v/>
      </c>
      <c r="S108" s="78"/>
      <c r="T108" s="61" t="str">
        <f t="shared" si="20"/>
        <v>Zeile nicht bearbeitet</v>
      </c>
      <c r="U108" s="62" t="str">
        <f t="shared" si="21"/>
        <v>Leere Zellen</v>
      </c>
      <c r="V108" s="63"/>
      <c r="W108" s="78" t="str">
        <f t="shared" si="22"/>
        <v/>
      </c>
      <c r="X108" s="78" t="str">
        <f t="shared" si="23"/>
        <v/>
      </c>
      <c r="Y108" s="83"/>
      <c r="Z108" s="39" t="str">
        <f t="shared" si="24"/>
        <v/>
      </c>
      <c r="AA108" s="39" t="str">
        <f t="shared" si="25"/>
        <v/>
      </c>
      <c r="AB108" s="84"/>
      <c r="AC108" s="39">
        <f t="shared" si="28"/>
        <v>0</v>
      </c>
      <c r="AD108" s="39" t="str">
        <f t="shared" si="26"/>
        <v>Ja</v>
      </c>
    </row>
    <row r="109" spans="1:30" s="20" customFormat="1" ht="24" customHeight="1" x14ac:dyDescent="0.25">
      <c r="A109" s="78">
        <v>86</v>
      </c>
      <c r="B109" s="79"/>
      <c r="C109" s="79"/>
      <c r="D109" s="282"/>
      <c r="E109" s="283"/>
      <c r="F109" s="283"/>
      <c r="G109" s="283"/>
      <c r="H109" s="283"/>
      <c r="I109" s="283"/>
      <c r="J109" s="284"/>
      <c r="K109" s="255"/>
      <c r="L109" s="256"/>
      <c r="M109" s="80" t="str">
        <f t="shared" si="27"/>
        <v/>
      </c>
      <c r="N109" s="81" t="str">
        <f t="shared" si="29"/>
        <v/>
      </c>
      <c r="S109" s="78"/>
      <c r="T109" s="61" t="str">
        <f t="shared" si="20"/>
        <v>Zeile nicht bearbeitet</v>
      </c>
      <c r="U109" s="62" t="str">
        <f t="shared" si="21"/>
        <v>Leere Zellen</v>
      </c>
      <c r="V109" s="63"/>
      <c r="W109" s="78" t="str">
        <f t="shared" si="22"/>
        <v/>
      </c>
      <c r="X109" s="78" t="str">
        <f t="shared" si="23"/>
        <v/>
      </c>
      <c r="Y109" s="83"/>
      <c r="Z109" s="39" t="str">
        <f t="shared" si="24"/>
        <v/>
      </c>
      <c r="AA109" s="39" t="str">
        <f t="shared" si="25"/>
        <v/>
      </c>
      <c r="AB109" s="84"/>
      <c r="AC109" s="39">
        <f t="shared" si="28"/>
        <v>0</v>
      </c>
      <c r="AD109" s="39" t="str">
        <f t="shared" si="26"/>
        <v>Ja</v>
      </c>
    </row>
    <row r="110" spans="1:30" s="20" customFormat="1" ht="24" customHeight="1" x14ac:dyDescent="0.25">
      <c r="A110" s="78">
        <v>87</v>
      </c>
      <c r="B110" s="79"/>
      <c r="C110" s="79"/>
      <c r="D110" s="282"/>
      <c r="E110" s="283"/>
      <c r="F110" s="283"/>
      <c r="G110" s="283"/>
      <c r="H110" s="283"/>
      <c r="I110" s="283"/>
      <c r="J110" s="284"/>
      <c r="K110" s="255"/>
      <c r="L110" s="256"/>
      <c r="M110" s="80" t="str">
        <f t="shared" si="27"/>
        <v/>
      </c>
      <c r="N110" s="81" t="str">
        <f t="shared" si="29"/>
        <v/>
      </c>
      <c r="S110" s="78"/>
      <c r="T110" s="61" t="str">
        <f t="shared" si="20"/>
        <v>Zeile nicht bearbeitet</v>
      </c>
      <c r="U110" s="62" t="str">
        <f t="shared" si="21"/>
        <v>Leere Zellen</v>
      </c>
      <c r="V110" s="63"/>
      <c r="W110" s="78" t="str">
        <f t="shared" si="22"/>
        <v/>
      </c>
      <c r="X110" s="78" t="str">
        <f t="shared" si="23"/>
        <v/>
      </c>
      <c r="Y110" s="83"/>
      <c r="Z110" s="39" t="str">
        <f t="shared" si="24"/>
        <v/>
      </c>
      <c r="AA110" s="39" t="str">
        <f t="shared" si="25"/>
        <v/>
      </c>
      <c r="AB110" s="84"/>
      <c r="AC110" s="39">
        <f t="shared" si="28"/>
        <v>0</v>
      </c>
      <c r="AD110" s="39" t="str">
        <f t="shared" si="26"/>
        <v>Ja</v>
      </c>
    </row>
    <row r="111" spans="1:30" s="20" customFormat="1" ht="24" customHeight="1" x14ac:dyDescent="0.25">
      <c r="A111" s="78">
        <v>88</v>
      </c>
      <c r="B111" s="79"/>
      <c r="C111" s="79"/>
      <c r="D111" s="282"/>
      <c r="E111" s="283"/>
      <c r="F111" s="283"/>
      <c r="G111" s="283"/>
      <c r="H111" s="283"/>
      <c r="I111" s="283"/>
      <c r="J111" s="284"/>
      <c r="K111" s="255"/>
      <c r="L111" s="256"/>
      <c r="M111" s="80" t="str">
        <f t="shared" si="27"/>
        <v/>
      </c>
      <c r="N111" s="81" t="str">
        <f t="shared" si="29"/>
        <v/>
      </c>
      <c r="S111" s="78"/>
      <c r="T111" s="61" t="str">
        <f t="shared" si="20"/>
        <v>Zeile nicht bearbeitet</v>
      </c>
      <c r="U111" s="62" t="str">
        <f t="shared" si="21"/>
        <v>Leere Zellen</v>
      </c>
      <c r="V111" s="63"/>
      <c r="W111" s="78" t="str">
        <f t="shared" si="22"/>
        <v/>
      </c>
      <c r="X111" s="78" t="str">
        <f t="shared" si="23"/>
        <v/>
      </c>
      <c r="Y111" s="83"/>
      <c r="Z111" s="39" t="str">
        <f t="shared" si="24"/>
        <v/>
      </c>
      <c r="AA111" s="39" t="str">
        <f t="shared" si="25"/>
        <v/>
      </c>
      <c r="AB111" s="84"/>
      <c r="AC111" s="39">
        <f t="shared" si="28"/>
        <v>0</v>
      </c>
      <c r="AD111" s="39" t="str">
        <f t="shared" si="26"/>
        <v>Ja</v>
      </c>
    </row>
    <row r="112" spans="1:30" s="20" customFormat="1" ht="24" customHeight="1" x14ac:dyDescent="0.25">
      <c r="A112" s="78">
        <v>89</v>
      </c>
      <c r="B112" s="79"/>
      <c r="C112" s="79"/>
      <c r="D112" s="282"/>
      <c r="E112" s="283"/>
      <c r="F112" s="283"/>
      <c r="G112" s="283"/>
      <c r="H112" s="283"/>
      <c r="I112" s="283"/>
      <c r="J112" s="284"/>
      <c r="K112" s="255"/>
      <c r="L112" s="256"/>
      <c r="M112" s="80" t="str">
        <f t="shared" si="27"/>
        <v/>
      </c>
      <c r="N112" s="81" t="str">
        <f t="shared" si="29"/>
        <v/>
      </c>
      <c r="S112" s="78"/>
      <c r="T112" s="61" t="str">
        <f t="shared" si="20"/>
        <v>Zeile nicht bearbeitet</v>
      </c>
      <c r="U112" s="62" t="str">
        <f t="shared" si="21"/>
        <v>Leere Zellen</v>
      </c>
      <c r="V112" s="63"/>
      <c r="W112" s="78" t="str">
        <f t="shared" si="22"/>
        <v/>
      </c>
      <c r="X112" s="78" t="str">
        <f t="shared" si="23"/>
        <v/>
      </c>
      <c r="Y112" s="83"/>
      <c r="Z112" s="39" t="str">
        <f t="shared" si="24"/>
        <v/>
      </c>
      <c r="AA112" s="39" t="str">
        <f t="shared" si="25"/>
        <v/>
      </c>
      <c r="AB112" s="84"/>
      <c r="AC112" s="39">
        <f t="shared" si="28"/>
        <v>0</v>
      </c>
      <c r="AD112" s="39" t="str">
        <f t="shared" si="26"/>
        <v>Ja</v>
      </c>
    </row>
    <row r="113" spans="1:30" s="20" customFormat="1" ht="24" customHeight="1" x14ac:dyDescent="0.25">
      <c r="A113" s="78">
        <v>90</v>
      </c>
      <c r="B113" s="79"/>
      <c r="C113" s="79"/>
      <c r="D113" s="282"/>
      <c r="E113" s="283"/>
      <c r="F113" s="283"/>
      <c r="G113" s="283"/>
      <c r="H113" s="283"/>
      <c r="I113" s="283"/>
      <c r="J113" s="284"/>
      <c r="K113" s="255"/>
      <c r="L113" s="256"/>
      <c r="M113" s="80" t="str">
        <f t="shared" si="27"/>
        <v/>
      </c>
      <c r="N113" s="81" t="str">
        <f t="shared" si="29"/>
        <v/>
      </c>
      <c r="S113" s="78"/>
      <c r="T113" s="61" t="str">
        <f t="shared" si="20"/>
        <v>Zeile nicht bearbeitet</v>
      </c>
      <c r="U113" s="62" t="str">
        <f t="shared" si="21"/>
        <v>Leere Zellen</v>
      </c>
      <c r="V113" s="63"/>
      <c r="W113" s="78" t="str">
        <f t="shared" si="22"/>
        <v/>
      </c>
      <c r="X113" s="78" t="str">
        <f t="shared" si="23"/>
        <v/>
      </c>
      <c r="Y113" s="83"/>
      <c r="Z113" s="39" t="str">
        <f t="shared" si="24"/>
        <v/>
      </c>
      <c r="AA113" s="39" t="str">
        <f t="shared" si="25"/>
        <v/>
      </c>
      <c r="AB113" s="84"/>
      <c r="AC113" s="39">
        <f t="shared" si="28"/>
        <v>0</v>
      </c>
      <c r="AD113" s="39" t="str">
        <f t="shared" si="26"/>
        <v>Ja</v>
      </c>
    </row>
    <row r="114" spans="1:30" s="20" customFormat="1" ht="24" customHeight="1" x14ac:dyDescent="0.25">
      <c r="A114" s="78">
        <v>91</v>
      </c>
      <c r="B114" s="79"/>
      <c r="C114" s="79"/>
      <c r="D114" s="282"/>
      <c r="E114" s="283"/>
      <c r="F114" s="283"/>
      <c r="G114" s="283"/>
      <c r="H114" s="283"/>
      <c r="I114" s="283"/>
      <c r="J114" s="284"/>
      <c r="K114" s="255"/>
      <c r="L114" s="256"/>
      <c r="M114" s="80" t="str">
        <f t="shared" si="27"/>
        <v/>
      </c>
      <c r="N114" s="81" t="str">
        <f t="shared" si="29"/>
        <v/>
      </c>
      <c r="S114" s="78"/>
      <c r="T114" s="61" t="str">
        <f t="shared" si="20"/>
        <v>Zeile nicht bearbeitet</v>
      </c>
      <c r="U114" s="62" t="str">
        <f t="shared" si="21"/>
        <v>Leere Zellen</v>
      </c>
      <c r="V114" s="63"/>
      <c r="W114" s="78" t="str">
        <f t="shared" si="22"/>
        <v/>
      </c>
      <c r="X114" s="78" t="str">
        <f t="shared" si="23"/>
        <v/>
      </c>
      <c r="Y114" s="83"/>
      <c r="Z114" s="39" t="str">
        <f t="shared" si="24"/>
        <v/>
      </c>
      <c r="AA114" s="39" t="str">
        <f t="shared" si="25"/>
        <v/>
      </c>
      <c r="AB114" s="84"/>
      <c r="AC114" s="39">
        <f t="shared" si="28"/>
        <v>0</v>
      </c>
      <c r="AD114" s="39" t="str">
        <f t="shared" si="26"/>
        <v>Ja</v>
      </c>
    </row>
    <row r="115" spans="1:30" s="20" customFormat="1" ht="24" customHeight="1" x14ac:dyDescent="0.25">
      <c r="A115" s="78">
        <v>92</v>
      </c>
      <c r="B115" s="79"/>
      <c r="C115" s="79"/>
      <c r="D115" s="282"/>
      <c r="E115" s="283"/>
      <c r="F115" s="283"/>
      <c r="G115" s="283"/>
      <c r="H115" s="283"/>
      <c r="I115" s="283"/>
      <c r="J115" s="284"/>
      <c r="K115" s="255"/>
      <c r="L115" s="256"/>
      <c r="M115" s="80" t="str">
        <f t="shared" si="27"/>
        <v/>
      </c>
      <c r="N115" s="81" t="str">
        <f t="shared" si="29"/>
        <v/>
      </c>
      <c r="S115" s="78"/>
      <c r="T115" s="61" t="str">
        <f t="shared" si="20"/>
        <v>Zeile nicht bearbeitet</v>
      </c>
      <c r="U115" s="62" t="str">
        <f t="shared" si="21"/>
        <v>Leere Zellen</v>
      </c>
      <c r="V115" s="63"/>
      <c r="W115" s="78" t="str">
        <f t="shared" si="22"/>
        <v/>
      </c>
      <c r="X115" s="78" t="str">
        <f t="shared" si="23"/>
        <v/>
      </c>
      <c r="Y115" s="83"/>
      <c r="Z115" s="39" t="str">
        <f t="shared" si="24"/>
        <v/>
      </c>
      <c r="AA115" s="39" t="str">
        <f t="shared" si="25"/>
        <v/>
      </c>
      <c r="AB115" s="84"/>
      <c r="AC115" s="39">
        <f t="shared" si="28"/>
        <v>0</v>
      </c>
      <c r="AD115" s="39" t="str">
        <f t="shared" si="26"/>
        <v>Ja</v>
      </c>
    </row>
    <row r="116" spans="1:30" s="20" customFormat="1" ht="24" customHeight="1" x14ac:dyDescent="0.25">
      <c r="A116" s="78">
        <v>93</v>
      </c>
      <c r="B116" s="79"/>
      <c r="C116" s="79"/>
      <c r="D116" s="282"/>
      <c r="E116" s="283"/>
      <c r="F116" s="283"/>
      <c r="G116" s="283"/>
      <c r="H116" s="283"/>
      <c r="I116" s="283"/>
      <c r="J116" s="284"/>
      <c r="K116" s="255"/>
      <c r="L116" s="256"/>
      <c r="M116" s="80" t="str">
        <f t="shared" si="27"/>
        <v/>
      </c>
      <c r="N116" s="81" t="str">
        <f t="shared" si="29"/>
        <v/>
      </c>
      <c r="S116" s="78"/>
      <c r="T116" s="61" t="str">
        <f t="shared" si="20"/>
        <v>Zeile nicht bearbeitet</v>
      </c>
      <c r="U116" s="62" t="str">
        <f t="shared" si="21"/>
        <v>Leere Zellen</v>
      </c>
      <c r="V116" s="63"/>
      <c r="W116" s="78" t="str">
        <f t="shared" si="22"/>
        <v/>
      </c>
      <c r="X116" s="78" t="str">
        <f t="shared" si="23"/>
        <v/>
      </c>
      <c r="Y116" s="83"/>
      <c r="Z116" s="39" t="str">
        <f t="shared" si="24"/>
        <v/>
      </c>
      <c r="AA116" s="39" t="str">
        <f t="shared" si="25"/>
        <v/>
      </c>
      <c r="AB116" s="84"/>
      <c r="AC116" s="39">
        <f t="shared" si="28"/>
        <v>0</v>
      </c>
      <c r="AD116" s="39" t="str">
        <f t="shared" si="26"/>
        <v>Ja</v>
      </c>
    </row>
    <row r="117" spans="1:30" s="20" customFormat="1" ht="24" customHeight="1" x14ac:dyDescent="0.25">
      <c r="A117" s="78">
        <v>94</v>
      </c>
      <c r="B117" s="79"/>
      <c r="C117" s="79"/>
      <c r="D117" s="282"/>
      <c r="E117" s="283"/>
      <c r="F117" s="283"/>
      <c r="G117" s="283"/>
      <c r="H117" s="283"/>
      <c r="I117" s="283"/>
      <c r="J117" s="284"/>
      <c r="K117" s="255"/>
      <c r="L117" s="256"/>
      <c r="M117" s="80" t="str">
        <f t="shared" si="27"/>
        <v/>
      </c>
      <c r="N117" s="81" t="str">
        <f t="shared" si="29"/>
        <v/>
      </c>
      <c r="S117" s="78"/>
      <c r="T117" s="61" t="str">
        <f t="shared" si="20"/>
        <v>Zeile nicht bearbeitet</v>
      </c>
      <c r="U117" s="62" t="str">
        <f t="shared" si="21"/>
        <v>Leere Zellen</v>
      </c>
      <c r="V117" s="63"/>
      <c r="W117" s="78" t="str">
        <f t="shared" si="22"/>
        <v/>
      </c>
      <c r="X117" s="78" t="str">
        <f t="shared" si="23"/>
        <v/>
      </c>
      <c r="Y117" s="83"/>
      <c r="Z117" s="39" t="str">
        <f t="shared" si="24"/>
        <v/>
      </c>
      <c r="AA117" s="39" t="str">
        <f t="shared" si="25"/>
        <v/>
      </c>
      <c r="AB117" s="84"/>
      <c r="AC117" s="39">
        <f t="shared" si="28"/>
        <v>0</v>
      </c>
      <c r="AD117" s="39" t="str">
        <f t="shared" si="26"/>
        <v>Ja</v>
      </c>
    </row>
    <row r="118" spans="1:30" s="20" customFormat="1" ht="24" customHeight="1" x14ac:dyDescent="0.25">
      <c r="A118" s="78">
        <v>95</v>
      </c>
      <c r="B118" s="79"/>
      <c r="C118" s="79"/>
      <c r="D118" s="282"/>
      <c r="E118" s="283"/>
      <c r="F118" s="283"/>
      <c r="G118" s="283"/>
      <c r="H118" s="283"/>
      <c r="I118" s="283"/>
      <c r="J118" s="284"/>
      <c r="K118" s="255"/>
      <c r="L118" s="256"/>
      <c r="M118" s="80" t="str">
        <f t="shared" si="27"/>
        <v/>
      </c>
      <c r="N118" s="81" t="str">
        <f t="shared" si="29"/>
        <v/>
      </c>
      <c r="S118" s="78"/>
      <c r="T118" s="61" t="str">
        <f t="shared" si="20"/>
        <v>Zeile nicht bearbeitet</v>
      </c>
      <c r="U118" s="62" t="str">
        <f t="shared" si="21"/>
        <v>Leere Zellen</v>
      </c>
      <c r="V118" s="63"/>
      <c r="W118" s="78" t="str">
        <f t="shared" si="22"/>
        <v/>
      </c>
      <c r="X118" s="78" t="str">
        <f t="shared" si="23"/>
        <v/>
      </c>
      <c r="Y118" s="83"/>
      <c r="Z118" s="39" t="str">
        <f t="shared" si="24"/>
        <v/>
      </c>
      <c r="AA118" s="39" t="str">
        <f t="shared" si="25"/>
        <v/>
      </c>
      <c r="AB118" s="84"/>
      <c r="AC118" s="39">
        <f t="shared" si="28"/>
        <v>0</v>
      </c>
      <c r="AD118" s="39" t="str">
        <f t="shared" si="26"/>
        <v>Ja</v>
      </c>
    </row>
    <row r="119" spans="1:30" s="20" customFormat="1" ht="24" customHeight="1" x14ac:dyDescent="0.25">
      <c r="A119" s="78">
        <v>96</v>
      </c>
      <c r="B119" s="79"/>
      <c r="C119" s="79"/>
      <c r="D119" s="282"/>
      <c r="E119" s="283"/>
      <c r="F119" s="283"/>
      <c r="G119" s="283"/>
      <c r="H119" s="283"/>
      <c r="I119" s="283"/>
      <c r="J119" s="284"/>
      <c r="K119" s="255"/>
      <c r="L119" s="256"/>
      <c r="M119" s="80" t="str">
        <f t="shared" si="27"/>
        <v/>
      </c>
      <c r="N119" s="81" t="str">
        <f t="shared" si="29"/>
        <v/>
      </c>
      <c r="S119" s="78"/>
      <c r="T119" s="61" t="str">
        <f t="shared" si="20"/>
        <v>Zeile nicht bearbeitet</v>
      </c>
      <c r="U119" s="62" t="str">
        <f t="shared" si="21"/>
        <v>Leere Zellen</v>
      </c>
      <c r="V119" s="63"/>
      <c r="W119" s="78" t="str">
        <f t="shared" si="22"/>
        <v/>
      </c>
      <c r="X119" s="78" t="str">
        <f t="shared" si="23"/>
        <v/>
      </c>
      <c r="Y119" s="83"/>
      <c r="Z119" s="39" t="str">
        <f t="shared" si="24"/>
        <v/>
      </c>
      <c r="AA119" s="39" t="str">
        <f t="shared" si="25"/>
        <v/>
      </c>
      <c r="AB119" s="84"/>
      <c r="AC119" s="39">
        <f t="shared" si="28"/>
        <v>0</v>
      </c>
      <c r="AD119" s="39" t="str">
        <f t="shared" si="26"/>
        <v>Ja</v>
      </c>
    </row>
    <row r="120" spans="1:30" s="20" customFormat="1" ht="24" customHeight="1" x14ac:dyDescent="0.25">
      <c r="A120" s="78">
        <v>97</v>
      </c>
      <c r="B120" s="79"/>
      <c r="C120" s="79"/>
      <c r="D120" s="282"/>
      <c r="E120" s="283"/>
      <c r="F120" s="283"/>
      <c r="G120" s="283"/>
      <c r="H120" s="283"/>
      <c r="I120" s="283"/>
      <c r="J120" s="284"/>
      <c r="K120" s="255"/>
      <c r="L120" s="256"/>
      <c r="M120" s="80" t="str">
        <f t="shared" si="27"/>
        <v/>
      </c>
      <c r="N120" s="81" t="str">
        <f t="shared" si="29"/>
        <v/>
      </c>
      <c r="S120" s="78"/>
      <c r="T120" s="61" t="str">
        <f t="shared" si="20"/>
        <v>Zeile nicht bearbeitet</v>
      </c>
      <c r="U120" s="62" t="str">
        <f t="shared" si="21"/>
        <v>Leere Zellen</v>
      </c>
      <c r="V120" s="63"/>
      <c r="W120" s="78" t="str">
        <f t="shared" si="22"/>
        <v/>
      </c>
      <c r="X120" s="78" t="str">
        <f t="shared" ref="X120:X123" si="30">IF(ISERROR(IF(INDEX($A$11:$C$16,MATCH(W120,$C$11:$C$16,0),1)="Erhebungsbogenverfahren","",INDEX($A$11:$C$16,MATCH(W120,$C$11:$C$16,0),1))),"",IF(OR(INDEX($A$11:$C$16,MATCH(W120,$C$11:$C$16,0),1)="Erhebungsbogenverfahren",INDEX($A$11:$C$16,MATCH(W120,$C$11:$C$16,0),1)=""),"","Ja"))</f>
        <v/>
      </c>
      <c r="Y120" s="83"/>
      <c r="Z120" s="39" t="str">
        <f t="shared" si="24"/>
        <v/>
      </c>
      <c r="AA120" s="39" t="str">
        <f t="shared" si="25"/>
        <v/>
      </c>
      <c r="AB120" s="84"/>
      <c r="AC120" s="39">
        <f t="shared" si="28"/>
        <v>0</v>
      </c>
      <c r="AD120" s="39" t="str">
        <f>IF(AND(AC120=0,OR($N$11="",$N$11&lt;&gt;"")),"Ja",IF(AND(AC120=1,$N$11&lt;&gt;""),"Ja","Nein"))</f>
        <v>Ja</v>
      </c>
    </row>
    <row r="121" spans="1:30" s="20" customFormat="1" ht="24" customHeight="1" x14ac:dyDescent="0.25">
      <c r="A121" s="78">
        <v>98</v>
      </c>
      <c r="B121" s="79"/>
      <c r="C121" s="79"/>
      <c r="D121" s="282"/>
      <c r="E121" s="283"/>
      <c r="F121" s="283"/>
      <c r="G121" s="283"/>
      <c r="H121" s="283"/>
      <c r="I121" s="283"/>
      <c r="J121" s="284"/>
      <c r="K121" s="255"/>
      <c r="L121" s="256"/>
      <c r="M121" s="80" t="str">
        <f t="shared" si="27"/>
        <v/>
      </c>
      <c r="N121" s="81" t="str">
        <f t="shared" si="29"/>
        <v/>
      </c>
      <c r="S121" s="78"/>
      <c r="T121" s="61" t="str">
        <f t="shared" si="20"/>
        <v>Zeile nicht bearbeitet</v>
      </c>
      <c r="U121" s="62" t="str">
        <f t="shared" si="21"/>
        <v>Leere Zellen</v>
      </c>
      <c r="V121" s="63"/>
      <c r="W121" s="78" t="str">
        <f t="shared" si="22"/>
        <v/>
      </c>
      <c r="X121" s="78" t="str">
        <f t="shared" si="30"/>
        <v/>
      </c>
      <c r="Y121" s="83"/>
      <c r="Z121" s="39" t="str">
        <f t="shared" si="24"/>
        <v/>
      </c>
      <c r="AA121" s="39" t="str">
        <f t="shared" si="25"/>
        <v/>
      </c>
      <c r="AB121" s="84"/>
      <c r="AC121" s="39">
        <f t="shared" si="28"/>
        <v>0</v>
      </c>
      <c r="AD121" s="39" t="str">
        <f>IF(AND(AC121=0,OR($N$11="",$N$11&lt;&gt;"")),"Ja",IF(AND(AC121=1,$N$11&lt;&gt;""),"Ja","Nein"))</f>
        <v>Ja</v>
      </c>
    </row>
    <row r="122" spans="1:30" s="20" customFormat="1" ht="24" customHeight="1" x14ac:dyDescent="0.25">
      <c r="A122" s="78">
        <v>99</v>
      </c>
      <c r="B122" s="79"/>
      <c r="C122" s="79"/>
      <c r="D122" s="282"/>
      <c r="E122" s="283"/>
      <c r="F122" s="283"/>
      <c r="G122" s="283"/>
      <c r="H122" s="283"/>
      <c r="I122" s="283"/>
      <c r="J122" s="284"/>
      <c r="K122" s="255"/>
      <c r="L122" s="256"/>
      <c r="M122" s="80" t="str">
        <f t="shared" si="27"/>
        <v/>
      </c>
      <c r="N122" s="81" t="str">
        <f t="shared" si="29"/>
        <v/>
      </c>
      <c r="S122" s="78"/>
      <c r="T122" s="61" t="str">
        <f t="shared" si="20"/>
        <v>Zeile nicht bearbeitet</v>
      </c>
      <c r="U122" s="62" t="str">
        <f t="shared" si="21"/>
        <v>Leere Zellen</v>
      </c>
      <c r="V122" s="63"/>
      <c r="W122" s="78" t="str">
        <f t="shared" si="22"/>
        <v/>
      </c>
      <c r="X122" s="78" t="str">
        <f t="shared" si="30"/>
        <v/>
      </c>
      <c r="Y122" s="83"/>
      <c r="Z122" s="39" t="str">
        <f t="shared" si="24"/>
        <v/>
      </c>
      <c r="AA122" s="39" t="str">
        <f t="shared" si="25"/>
        <v/>
      </c>
      <c r="AB122" s="84"/>
      <c r="AC122" s="39">
        <f t="shared" si="28"/>
        <v>0</v>
      </c>
      <c r="AD122" s="39" t="str">
        <f>IF(AND(AC122=0,OR($N$11="",$N$11&lt;&gt;"")),"Ja",IF(AND(AC122=1,$N$11&lt;&gt;""),"Ja","Nein"))</f>
        <v>Ja</v>
      </c>
    </row>
    <row r="123" spans="1:30" s="20" customFormat="1" ht="24" customHeight="1" x14ac:dyDescent="0.25">
      <c r="A123" s="78">
        <v>100</v>
      </c>
      <c r="B123" s="79"/>
      <c r="C123" s="79"/>
      <c r="D123" s="282"/>
      <c r="E123" s="283"/>
      <c r="F123" s="283"/>
      <c r="G123" s="283"/>
      <c r="H123" s="283"/>
      <c r="I123" s="283"/>
      <c r="J123" s="284"/>
      <c r="K123" s="255"/>
      <c r="L123" s="256"/>
      <c r="M123" s="80" t="str">
        <f t="shared" si="27"/>
        <v/>
      </c>
      <c r="N123" s="81" t="str">
        <f t="shared" si="29"/>
        <v/>
      </c>
      <c r="S123" s="78"/>
      <c r="T123" s="61" t="str">
        <f t="shared" si="20"/>
        <v>Zeile nicht bearbeitet</v>
      </c>
      <c r="U123" s="62" t="str">
        <f t="shared" si="21"/>
        <v>Leere Zellen</v>
      </c>
      <c r="V123" s="63"/>
      <c r="W123" s="78" t="str">
        <f t="shared" si="22"/>
        <v/>
      </c>
      <c r="X123" s="78" t="str">
        <f t="shared" si="30"/>
        <v/>
      </c>
      <c r="Y123" s="83"/>
      <c r="Z123" s="39" t="str">
        <f t="shared" si="24"/>
        <v/>
      </c>
      <c r="AA123" s="39" t="str">
        <f t="shared" si="25"/>
        <v/>
      </c>
      <c r="AB123" s="84"/>
      <c r="AC123" s="39">
        <f t="shared" si="28"/>
        <v>0</v>
      </c>
      <c r="AD123" s="39" t="str">
        <f>IF(AND(AC123=0,OR($N$11="",$N$11&lt;&gt;"")),"Ja",IF(AND(AC123=1,$N$11&lt;&gt;""),"Ja","Nein"))</f>
        <v>Ja</v>
      </c>
    </row>
  </sheetData>
  <sheetProtection algorithmName="SHA-512" hashValue="zDkWiCSPYFf5UEsLkQpvjCNxJqri0yc7BjEYH94OIksQwKwdv8P5Y6NREhz9/4frLgxbVPuC3ldOZBBkS6gAuA==" saltValue="9FxgY8qbh7MsF3eSmAjSrQ==" spinCount="100000" sheet="1" objects="1" scenarios="1" selectLockedCells="1"/>
  <mergeCells count="234">
    <mergeCell ref="A11:B11"/>
    <mergeCell ref="A13:B13"/>
    <mergeCell ref="A12:B12"/>
    <mergeCell ref="D24:J24"/>
    <mergeCell ref="K23:L23"/>
    <mergeCell ref="K24:L24"/>
    <mergeCell ref="F18:H18"/>
    <mergeCell ref="F19:H19"/>
    <mergeCell ref="F20:H20"/>
    <mergeCell ref="I20:J20"/>
    <mergeCell ref="A22:N22"/>
    <mergeCell ref="D23:J23"/>
    <mergeCell ref="AC1:AC2"/>
    <mergeCell ref="AC3:AC4"/>
    <mergeCell ref="A16:B16"/>
    <mergeCell ref="A15:B15"/>
    <mergeCell ref="A9:B10"/>
    <mergeCell ref="C9:C10"/>
    <mergeCell ref="D13:H13"/>
    <mergeCell ref="AD10:AD11"/>
    <mergeCell ref="AD14:AD15"/>
    <mergeCell ref="AD12:AD13"/>
    <mergeCell ref="A14:B14"/>
    <mergeCell ref="D5:E5"/>
    <mergeCell ref="AC5:AC6"/>
    <mergeCell ref="A7:N7"/>
    <mergeCell ref="D9:H10"/>
    <mergeCell ref="D11:H11"/>
    <mergeCell ref="D12:H12"/>
    <mergeCell ref="I9:J9"/>
    <mergeCell ref="K9:L9"/>
    <mergeCell ref="N10:P10"/>
    <mergeCell ref="N11:P16"/>
    <mergeCell ref="D15:H15"/>
    <mergeCell ref="D16:H16"/>
    <mergeCell ref="D14:H14"/>
    <mergeCell ref="D120:J120"/>
    <mergeCell ref="K120:L120"/>
    <mergeCell ref="D115:J115"/>
    <mergeCell ref="K115:L115"/>
    <mergeCell ref="D116:J116"/>
    <mergeCell ref="K116:L116"/>
    <mergeCell ref="D117:J117"/>
    <mergeCell ref="K117:L117"/>
    <mergeCell ref="D118:J118"/>
    <mergeCell ref="K118:L118"/>
    <mergeCell ref="D119:J119"/>
    <mergeCell ref="K119:L119"/>
    <mergeCell ref="D114:J114"/>
    <mergeCell ref="K114:L114"/>
    <mergeCell ref="D113:J113"/>
    <mergeCell ref="K113:L113"/>
    <mergeCell ref="D111:J111"/>
    <mergeCell ref="K111:L111"/>
    <mergeCell ref="D112:J112"/>
    <mergeCell ref="K112:L112"/>
    <mergeCell ref="D109:J109"/>
    <mergeCell ref="K109:L109"/>
    <mergeCell ref="D110:J110"/>
    <mergeCell ref="K110:L110"/>
    <mergeCell ref="D103:J103"/>
    <mergeCell ref="K103:L103"/>
    <mergeCell ref="D104:J104"/>
    <mergeCell ref="K104:L104"/>
    <mergeCell ref="D108:J108"/>
    <mergeCell ref="K108:L108"/>
    <mergeCell ref="D98:J98"/>
    <mergeCell ref="K98:L98"/>
    <mergeCell ref="D107:J107"/>
    <mergeCell ref="K107:L107"/>
    <mergeCell ref="D102:J102"/>
    <mergeCell ref="K102:L102"/>
    <mergeCell ref="D105:J105"/>
    <mergeCell ref="K105:L105"/>
    <mergeCell ref="D106:J106"/>
    <mergeCell ref="K106:L106"/>
    <mergeCell ref="D101:J101"/>
    <mergeCell ref="K101:L101"/>
    <mergeCell ref="D96:J96"/>
    <mergeCell ref="K96:L96"/>
    <mergeCell ref="D99:J99"/>
    <mergeCell ref="K99:L99"/>
    <mergeCell ref="D100:J100"/>
    <mergeCell ref="K100:L100"/>
    <mergeCell ref="D97:J97"/>
    <mergeCell ref="K97:L97"/>
    <mergeCell ref="D94:J94"/>
    <mergeCell ref="K94:L94"/>
    <mergeCell ref="D91:J91"/>
    <mergeCell ref="K91:L91"/>
    <mergeCell ref="D92:J92"/>
    <mergeCell ref="K92:L92"/>
    <mergeCell ref="D85:J85"/>
    <mergeCell ref="K85:L85"/>
    <mergeCell ref="D86:J86"/>
    <mergeCell ref="K86:L86"/>
    <mergeCell ref="D95:J95"/>
    <mergeCell ref="K95:L95"/>
    <mergeCell ref="D90:J90"/>
    <mergeCell ref="K90:L90"/>
    <mergeCell ref="D93:J93"/>
    <mergeCell ref="K93:L93"/>
    <mergeCell ref="D89:J89"/>
    <mergeCell ref="K89:L89"/>
    <mergeCell ref="D84:J84"/>
    <mergeCell ref="K84:L84"/>
    <mergeCell ref="D87:J87"/>
    <mergeCell ref="K87:L87"/>
    <mergeCell ref="D88:J88"/>
    <mergeCell ref="K88:L88"/>
    <mergeCell ref="D83:J83"/>
    <mergeCell ref="K83:L83"/>
    <mergeCell ref="D78:J78"/>
    <mergeCell ref="K78:L78"/>
    <mergeCell ref="D81:J81"/>
    <mergeCell ref="K81:L81"/>
    <mergeCell ref="D82:J82"/>
    <mergeCell ref="K82:L82"/>
    <mergeCell ref="D79:J79"/>
    <mergeCell ref="K79:L79"/>
    <mergeCell ref="D76:J76"/>
    <mergeCell ref="K76:L76"/>
    <mergeCell ref="D80:J80"/>
    <mergeCell ref="K80:L80"/>
    <mergeCell ref="D73:J73"/>
    <mergeCell ref="K73:L73"/>
    <mergeCell ref="D74:J74"/>
    <mergeCell ref="K74:L74"/>
    <mergeCell ref="D67:J67"/>
    <mergeCell ref="K67:L67"/>
    <mergeCell ref="D68:J68"/>
    <mergeCell ref="K68:L68"/>
    <mergeCell ref="D77:J77"/>
    <mergeCell ref="K77:L77"/>
    <mergeCell ref="D72:J72"/>
    <mergeCell ref="K72:L72"/>
    <mergeCell ref="D75:J75"/>
    <mergeCell ref="K75:L75"/>
    <mergeCell ref="D64:J64"/>
    <mergeCell ref="K64:L64"/>
    <mergeCell ref="D61:J61"/>
    <mergeCell ref="K61:L61"/>
    <mergeCell ref="D58:J58"/>
    <mergeCell ref="K58:L58"/>
    <mergeCell ref="D62:J62"/>
    <mergeCell ref="K62:L62"/>
    <mergeCell ref="D71:J71"/>
    <mergeCell ref="K71:L71"/>
    <mergeCell ref="D66:J66"/>
    <mergeCell ref="K66:L66"/>
    <mergeCell ref="D69:J69"/>
    <mergeCell ref="K69:L69"/>
    <mergeCell ref="D70:J70"/>
    <mergeCell ref="K70:L70"/>
    <mergeCell ref="D65:J65"/>
    <mergeCell ref="K65:L65"/>
    <mergeCell ref="D59:J59"/>
    <mergeCell ref="K59:L59"/>
    <mergeCell ref="D54:J54"/>
    <mergeCell ref="K54:L54"/>
    <mergeCell ref="D57:J57"/>
    <mergeCell ref="K57:L57"/>
    <mergeCell ref="D60:J60"/>
    <mergeCell ref="K60:L60"/>
    <mergeCell ref="D63:J63"/>
    <mergeCell ref="K63:L63"/>
    <mergeCell ref="D48:J48"/>
    <mergeCell ref="K48:L48"/>
    <mergeCell ref="D51:J51"/>
    <mergeCell ref="K51:L51"/>
    <mergeCell ref="D52:J52"/>
    <mergeCell ref="K52:L52"/>
    <mergeCell ref="D55:J55"/>
    <mergeCell ref="K55:L55"/>
    <mergeCell ref="D56:J56"/>
    <mergeCell ref="K56:L56"/>
    <mergeCell ref="D49:J49"/>
    <mergeCell ref="K49:L49"/>
    <mergeCell ref="D50:J50"/>
    <mergeCell ref="K50:L50"/>
    <mergeCell ref="D35:J35"/>
    <mergeCell ref="K35:L35"/>
    <mergeCell ref="D42:J42"/>
    <mergeCell ref="K42:L42"/>
    <mergeCell ref="D37:J37"/>
    <mergeCell ref="K37:L37"/>
    <mergeCell ref="D38:J38"/>
    <mergeCell ref="K38:L38"/>
    <mergeCell ref="D36:J36"/>
    <mergeCell ref="K36:L36"/>
    <mergeCell ref="D34:J34"/>
    <mergeCell ref="K34:L34"/>
    <mergeCell ref="D25:J25"/>
    <mergeCell ref="K25:L25"/>
    <mergeCell ref="D26:J26"/>
    <mergeCell ref="K26:L26"/>
    <mergeCell ref="D28:J28"/>
    <mergeCell ref="K28:L28"/>
    <mergeCell ref="D29:J29"/>
    <mergeCell ref="K29:L29"/>
    <mergeCell ref="D33:J33"/>
    <mergeCell ref="K33:L33"/>
    <mergeCell ref="D27:J27"/>
    <mergeCell ref="K27:L27"/>
    <mergeCell ref="D30:J30"/>
    <mergeCell ref="K30:L30"/>
    <mergeCell ref="D31:J31"/>
    <mergeCell ref="K31:L31"/>
    <mergeCell ref="D32:J32"/>
    <mergeCell ref="K32:L32"/>
    <mergeCell ref="D123:J123"/>
    <mergeCell ref="K123:L123"/>
    <mergeCell ref="D122:J122"/>
    <mergeCell ref="K122:L122"/>
    <mergeCell ref="D39:J39"/>
    <mergeCell ref="K39:L39"/>
    <mergeCell ref="D40:J40"/>
    <mergeCell ref="K40:L40"/>
    <mergeCell ref="D47:J47"/>
    <mergeCell ref="K47:L47"/>
    <mergeCell ref="D121:J121"/>
    <mergeCell ref="K121:L121"/>
    <mergeCell ref="D41:J41"/>
    <mergeCell ref="K41:L41"/>
    <mergeCell ref="D45:J45"/>
    <mergeCell ref="K45:L45"/>
    <mergeCell ref="D46:J46"/>
    <mergeCell ref="K46:L46"/>
    <mergeCell ref="D43:J43"/>
    <mergeCell ref="K43:L43"/>
    <mergeCell ref="D44:J44"/>
    <mergeCell ref="K44:L44"/>
    <mergeCell ref="D53:J53"/>
    <mergeCell ref="K53:L53"/>
  </mergeCells>
  <phoneticPr fontId="0" type="noConversion"/>
  <conditionalFormatting sqref="A8:L8 A9 C9:D9 I9 K9 K10:L21 A11:B21 C17:H21 I19:J21 B22:L23 A22:A123 M22:N123">
    <cfRule type="expression" dxfId="42" priority="25" stopIfTrue="1">
      <formula>$D$5="Nein"</formula>
    </cfRule>
  </conditionalFormatting>
  <conditionalFormatting sqref="A22:N22">
    <cfRule type="expression" dxfId="41" priority="3246" stopIfTrue="1">
      <formula>$D$5="Nein"</formula>
    </cfRule>
  </conditionalFormatting>
  <conditionalFormatting sqref="B24:B123">
    <cfRule type="expression" dxfId="40" priority="3" stopIfTrue="1">
      <formula>IF($T24="Zeile bearbeitet",LEN(TRIM($B24))=0)</formula>
    </cfRule>
  </conditionalFormatting>
  <conditionalFormatting sqref="B33:B56">
    <cfRule type="expression" dxfId="39" priority="4" stopIfTrue="1">
      <formula>$D$5="Nein"</formula>
    </cfRule>
  </conditionalFormatting>
  <conditionalFormatting sqref="B24:C32">
    <cfRule type="expression" dxfId="38" priority="8" stopIfTrue="1">
      <formula>$D$5="Nein"</formula>
    </cfRule>
  </conditionalFormatting>
  <conditionalFormatting sqref="B57:J123">
    <cfRule type="expression" dxfId="37" priority="8119" stopIfTrue="1">
      <formula>$D$5="Nein"</formula>
    </cfRule>
  </conditionalFormatting>
  <conditionalFormatting sqref="C11">
    <cfRule type="expression" dxfId="36" priority="35" stopIfTrue="1">
      <formula>AND(A11="Vereinfachtes_Verfahren",C11=2019)</formula>
    </cfRule>
  </conditionalFormatting>
  <conditionalFormatting sqref="C24:C123">
    <cfRule type="expression" dxfId="35" priority="5" stopIfTrue="1">
      <formula>IF($T24="Zeile bearbeitet",LEN(TRIM($C24))=0)</formula>
    </cfRule>
  </conditionalFormatting>
  <conditionalFormatting sqref="C33:C56">
    <cfRule type="expression" dxfId="34" priority="6" stopIfTrue="1">
      <formula>$D$5="Nein"</formula>
    </cfRule>
  </conditionalFormatting>
  <conditionalFormatting sqref="D11:H11">
    <cfRule type="expression" dxfId="33" priority="24" stopIfTrue="1">
      <formula>AND(A11="Vereinfachtes_Verfahren",C11=2019)</formula>
    </cfRule>
  </conditionalFormatting>
  <conditionalFormatting sqref="D24:J56">
    <cfRule type="expression" dxfId="32" priority="2" stopIfTrue="1">
      <formula>$D$5="Nein"</formula>
    </cfRule>
  </conditionalFormatting>
  <conditionalFormatting sqref="D24:J123">
    <cfRule type="expression" dxfId="31" priority="1" stopIfTrue="1">
      <formula>IF($T24="Zeile bearbeitet",LEN(TRIM($D24))=0)</formula>
    </cfRule>
  </conditionalFormatting>
  <conditionalFormatting sqref="F19:F20">
    <cfRule type="expression" dxfId="30" priority="5195" stopIfTrue="1">
      <formula>#REF!="Variante 2"</formula>
    </cfRule>
  </conditionalFormatting>
  <conditionalFormatting sqref="I11">
    <cfRule type="expression" dxfId="29" priority="23" stopIfTrue="1">
      <formula>$A11="Vereinfachtes_Verfahren"</formula>
    </cfRule>
  </conditionalFormatting>
  <conditionalFormatting sqref="I11:I16">
    <cfRule type="expression" dxfId="28" priority="41" stopIfTrue="1">
      <formula>AND(A11="Einzelnachweisverfahren")</formula>
    </cfRule>
  </conditionalFormatting>
  <conditionalFormatting sqref="I18">
    <cfRule type="expression" dxfId="27" priority="8100" stopIfTrue="1">
      <formula>AND($I$18&gt;=45,$I$18&lt;&gt;"")</formula>
    </cfRule>
    <cfRule type="cellIs" dxfId="26" priority="8099" stopIfTrue="1" operator="lessThan">
      <formula>45</formula>
    </cfRule>
    <cfRule type="expression" dxfId="25" priority="8096" stopIfTrue="1">
      <formula>$D$5="Nein"</formula>
    </cfRule>
    <cfRule type="cellIs" dxfId="24" priority="8097" stopIfTrue="1" operator="lessThan">
      <formula>45</formula>
    </cfRule>
    <cfRule type="expression" dxfId="23" priority="8098" stopIfTrue="1">
      <formula>AND($I$18&gt;=45,$I$18&lt;&gt;"")</formula>
    </cfRule>
  </conditionalFormatting>
  <conditionalFormatting sqref="I10:J17 C11:D16">
    <cfRule type="expression" dxfId="22" priority="21" stopIfTrue="1">
      <formula>$D$5="Nein"</formula>
    </cfRule>
  </conditionalFormatting>
  <conditionalFormatting sqref="I18:J18">
    <cfRule type="expression" dxfId="21" priority="8101" stopIfTrue="1">
      <formula>$D$5="Nein"</formula>
    </cfRule>
  </conditionalFormatting>
  <conditionalFormatting sqref="I20:J20">
    <cfRule type="expression" dxfId="20" priority="8112" stopIfTrue="1">
      <formula>$I$20="Ja"</formula>
    </cfRule>
    <cfRule type="expression" dxfId="19" priority="8109" stopIfTrue="1">
      <formula>$I$20="Nein"</formula>
    </cfRule>
    <cfRule type="expression" dxfId="18" priority="8110" stopIfTrue="1">
      <formula>$I$20="Ja"</formula>
    </cfRule>
    <cfRule type="expression" dxfId="17" priority="8111" stopIfTrue="1">
      <formula>$I$20="Nein"</formula>
    </cfRule>
    <cfRule type="expression" dxfId="16" priority="8113" stopIfTrue="1">
      <formula>$D$5="Nein"</formula>
    </cfRule>
  </conditionalFormatting>
  <conditionalFormatting sqref="J11">
    <cfRule type="expression" dxfId="15" priority="22" stopIfTrue="1">
      <formula>$A11="Vereinfachtes_Verfahren"</formula>
    </cfRule>
  </conditionalFormatting>
  <conditionalFormatting sqref="J11:J16">
    <cfRule type="expression" dxfId="14" priority="36" stopIfTrue="1">
      <formula>AND(A11="Einzelnachweisverfahren")</formula>
    </cfRule>
  </conditionalFormatting>
  <conditionalFormatting sqref="J18">
    <cfRule type="cellIs" dxfId="13" priority="8103" stopIfTrue="1" operator="lessThan">
      <formula>30</formula>
    </cfRule>
    <cfRule type="expression" dxfId="12" priority="8104" stopIfTrue="1">
      <formula>AND($J$18&gt;=30,$J$18&lt;&gt;"")</formula>
    </cfRule>
    <cfRule type="cellIs" dxfId="11" priority="8105" stopIfTrue="1" operator="lessThan">
      <formula>30</formula>
    </cfRule>
    <cfRule type="expression" dxfId="10" priority="8107" stopIfTrue="1">
      <formula>$D$5="Nein"</formula>
    </cfRule>
    <cfRule type="expression" dxfId="9" priority="8106" stopIfTrue="1">
      <formula>AND($J$18&gt;=30,$J$18&lt;&gt;"")</formula>
    </cfRule>
  </conditionalFormatting>
  <conditionalFormatting sqref="K12:K16">
    <cfRule type="expression" dxfId="8" priority="31" stopIfTrue="1">
      <formula>AND(A12="Vereinfachtes_Verfahren")</formula>
    </cfRule>
  </conditionalFormatting>
  <conditionalFormatting sqref="K11:L11">
    <cfRule type="expression" dxfId="7" priority="46" stopIfTrue="1">
      <formula>$A11="Vereinfachtes_Verfahren"</formula>
    </cfRule>
  </conditionalFormatting>
  <conditionalFormatting sqref="K24:L123">
    <cfRule type="expression" dxfId="6" priority="8124" stopIfTrue="1">
      <formula>IF($T24="Zeile bearbeitet",LEN(TRIM($K24))=0)</formula>
    </cfRule>
    <cfRule type="expression" dxfId="5" priority="8125" stopIfTrue="1">
      <formula>$D$5="Nein"</formula>
    </cfRule>
  </conditionalFormatting>
  <conditionalFormatting sqref="L12:L16">
    <cfRule type="expression" dxfId="4" priority="26" stopIfTrue="1">
      <formula>AND(A12="Vereinfachtes_Verfahren")</formula>
    </cfRule>
  </conditionalFormatting>
  <conditionalFormatting sqref="N24:N123">
    <cfRule type="expression" dxfId="3" priority="8117" stopIfTrue="1">
      <formula>$N24="Zeile vollständig zu bearbeiten"</formula>
    </cfRule>
  </conditionalFormatting>
  <conditionalFormatting sqref="N10:P10">
    <cfRule type="expression" dxfId="2" priority="8086" stopIfTrue="1">
      <formula>$AC$23&gt;0</formula>
    </cfRule>
  </conditionalFormatting>
  <conditionalFormatting sqref="N11:P16">
    <cfRule type="expression" dxfId="1" priority="8085" stopIfTrue="1">
      <formula>$AC$23&gt;0</formula>
    </cfRule>
    <cfRule type="expression" dxfId="0" priority="8084" stopIfTrue="1">
      <formula>AND($AC$23&gt;0,LEN(TRIM(N11))=0)</formula>
    </cfRule>
  </conditionalFormatting>
  <dataValidations count="6">
    <dataValidation allowBlank="1" showInputMessage="1" showErrorMessage="1" errorTitle="Hinweis" error="Auswahl treffen über Dropdown-Liste." sqref="M24:M123" xr:uid="{00000000-0002-0000-0200-000000000000}"/>
    <dataValidation type="list" allowBlank="1" showInputMessage="1" showErrorMessage="1" errorTitle="Hinweis" error="Auswahl treffen über Dropdown-Liste." sqref="K24:K123" xr:uid="{00000000-0002-0000-0200-000001000000}">
      <formula1>OPBericht</formula1>
    </dataValidation>
    <dataValidation type="textLength" allowBlank="1" showInputMessage="1" showErrorMessage="1" errorTitle="Eingabefehler" error="Nur Texteingabe bis 150 Zeichen möglich." sqref="D24:J123" xr:uid="{00000000-0002-0000-0200-000002000000}">
      <formula1>0</formula1>
      <formula2>150</formula2>
    </dataValidation>
    <dataValidation type="textLength" allowBlank="1" showInputMessage="1" showErrorMessage="1" errorTitle="Eingabefehler" error="Nur Texteingabe bis 300 Zeichen möglich." sqref="N11" xr:uid="{00000000-0002-0000-0200-000003000000}">
      <formula1>0</formula1>
      <formula2>300</formula2>
    </dataValidation>
    <dataValidation type="date" allowBlank="1" showInputMessage="1" showErrorMessage="1" errorTitle="Eingabefehler" error="Format: tt.mm.jjjj_x000a__x000a_Zeitraum zwischen 01.01.2021 - 31.12.2026 angeben." sqref="B24:B123" xr:uid="{00000000-0002-0000-0200-000004000000}">
      <formula1>44197</formula1>
      <formula2>46387</formula2>
    </dataValidation>
    <dataValidation type="date" allowBlank="1" showInputMessage="1" showErrorMessage="1" errorTitle="Eingabefehler" error="Format: tt.mm.jjjj_x000a__x000a_Zeitraum zwischen 01.01.1900 - 01.01.2026 angeben." sqref="C24:C123" xr:uid="{00000000-0002-0000-0200-000005000000}">
      <formula1>1</formula1>
      <formula2>46023</formula2>
    </dataValidation>
  </dataValidations>
  <pageMargins left="0.59" right="3.9E-2" top="0.39" bottom="0.73899999999999999" header="0.11799999999999999" footer="0.11"/>
  <pageSetup scale="81" orientation="landscape" r:id="rId1"/>
  <headerFooter>
    <oddFooter>&amp;L&amp;"Arial,Standard"&amp;7
&amp;F&amp;R&amp;"Arial,Standard"&amp;7&amp;P</oddFooter>
  </headerFooter>
  <rowBreaks count="1" manualBreakCount="1">
    <brk id="31" max="1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18"/>
  <sheetViews>
    <sheetView showGridLines="0" tabSelected="1" topLeftCell="A8" zoomScaleNormal="100" workbookViewId="0">
      <selection activeCell="B12" sqref="B12:C14"/>
    </sheetView>
  </sheetViews>
  <sheetFormatPr baseColWidth="10" defaultColWidth="9.28515625" defaultRowHeight="12.75" x14ac:dyDescent="0.2"/>
  <cols>
    <col min="1" max="1" width="22.5703125" style="143" customWidth="1"/>
    <col min="2" max="2" width="37.42578125" style="144" customWidth="1"/>
    <col min="3" max="3" width="36.5703125" style="144" customWidth="1"/>
    <col min="4" max="4" width="10.28515625" style="1" customWidth="1"/>
    <col min="5" max="5" width="9.28515625" style="1" customWidth="1"/>
    <col min="6" max="6" width="10.7109375" style="1" customWidth="1"/>
    <col min="7" max="16384" width="9.28515625" style="1"/>
  </cols>
  <sheetData>
    <row r="1" spans="1:8" ht="17.25" customHeight="1" x14ac:dyDescent="0.2">
      <c r="A1" s="114" t="s">
        <v>1682</v>
      </c>
      <c r="B1" s="168"/>
    </row>
    <row r="2" spans="1:8" ht="12.75" customHeight="1" x14ac:dyDescent="0.2">
      <c r="A2" s="170" t="s">
        <v>1683</v>
      </c>
      <c r="B2" s="169"/>
    </row>
    <row r="3" spans="1:8" ht="9.75" customHeight="1" x14ac:dyDescent="0.2"/>
    <row r="4" spans="1:8" ht="144.75" customHeight="1" x14ac:dyDescent="0.2">
      <c r="A4" s="304" t="s">
        <v>830</v>
      </c>
      <c r="B4" s="304"/>
      <c r="C4" s="304"/>
    </row>
    <row r="5" spans="1:8" ht="13.5" customHeight="1" x14ac:dyDescent="0.2">
      <c r="H5" s="2"/>
    </row>
    <row r="6" spans="1:8" ht="15.75" customHeight="1" x14ac:dyDescent="0.2">
      <c r="A6" s="4"/>
      <c r="B6" s="145" t="s">
        <v>500</v>
      </c>
      <c r="C6" s="145" t="s">
        <v>501</v>
      </c>
    </row>
    <row r="7" spans="1:8" ht="49.5" customHeight="1" x14ac:dyDescent="0.2">
      <c r="A7" s="5" t="s">
        <v>502</v>
      </c>
      <c r="B7" s="171" t="s">
        <v>491</v>
      </c>
      <c r="C7" s="171" t="s">
        <v>838</v>
      </c>
    </row>
    <row r="8" spans="1:8" ht="63" customHeight="1" x14ac:dyDescent="0.2">
      <c r="A8" s="138" t="s">
        <v>806</v>
      </c>
      <c r="B8" s="171" t="s">
        <v>831</v>
      </c>
      <c r="C8" s="171" t="s">
        <v>832</v>
      </c>
    </row>
    <row r="9" spans="1:8" ht="80.25" customHeight="1" x14ac:dyDescent="0.2">
      <c r="A9" s="139" t="s">
        <v>807</v>
      </c>
      <c r="B9" s="308" t="s">
        <v>833</v>
      </c>
      <c r="C9" s="303"/>
    </row>
    <row r="10" spans="1:8" ht="120.75" customHeight="1" x14ac:dyDescent="0.2">
      <c r="A10" s="5" t="s">
        <v>647</v>
      </c>
      <c r="B10" s="298" t="s">
        <v>834</v>
      </c>
      <c r="C10" s="307"/>
    </row>
    <row r="11" spans="1:8" ht="60.75" customHeight="1" x14ac:dyDescent="0.2">
      <c r="A11" s="5" t="s">
        <v>487</v>
      </c>
      <c r="B11" s="302" t="s">
        <v>835</v>
      </c>
      <c r="C11" s="303"/>
    </row>
    <row r="12" spans="1:8" ht="24.75" customHeight="1" x14ac:dyDescent="0.2">
      <c r="A12" s="309" t="s">
        <v>488</v>
      </c>
      <c r="B12" s="302" t="s">
        <v>495</v>
      </c>
      <c r="C12" s="312"/>
    </row>
    <row r="13" spans="1:8" ht="24.75" customHeight="1" x14ac:dyDescent="0.2">
      <c r="A13" s="310"/>
      <c r="B13" s="302" t="s">
        <v>1684</v>
      </c>
      <c r="C13" s="312"/>
    </row>
    <row r="14" spans="1:8" ht="24.75" customHeight="1" x14ac:dyDescent="0.2">
      <c r="A14" s="311"/>
      <c r="B14" s="302" t="s">
        <v>1031</v>
      </c>
      <c r="C14" s="312"/>
    </row>
    <row r="15" spans="1:8" ht="60" customHeight="1" x14ac:dyDescent="0.2">
      <c r="A15" s="5" t="s">
        <v>485</v>
      </c>
      <c r="B15" s="305" t="s">
        <v>648</v>
      </c>
      <c r="C15" s="306"/>
    </row>
    <row r="16" spans="1:8" ht="62.25" customHeight="1" x14ac:dyDescent="0.2">
      <c r="A16" s="5" t="s">
        <v>504</v>
      </c>
      <c r="B16" s="302" t="s">
        <v>649</v>
      </c>
      <c r="C16" s="303"/>
    </row>
    <row r="17" spans="1:3" ht="132.75" customHeight="1" x14ac:dyDescent="0.2">
      <c r="A17" s="5" t="s">
        <v>505</v>
      </c>
      <c r="B17" s="298" t="s">
        <v>1030</v>
      </c>
      <c r="C17" s="299"/>
    </row>
    <row r="18" spans="1:3" ht="96" customHeight="1" x14ac:dyDescent="0.2">
      <c r="A18" s="5" t="s">
        <v>503</v>
      </c>
      <c r="B18" s="300" t="s">
        <v>484</v>
      </c>
      <c r="C18" s="301"/>
    </row>
  </sheetData>
  <sheetProtection selectLockedCells="1"/>
  <mergeCells count="12">
    <mergeCell ref="B17:C17"/>
    <mergeCell ref="B18:C18"/>
    <mergeCell ref="B11:C11"/>
    <mergeCell ref="B16:C16"/>
    <mergeCell ref="A4:C4"/>
    <mergeCell ref="B15:C15"/>
    <mergeCell ref="B10:C10"/>
    <mergeCell ref="B12:C12"/>
    <mergeCell ref="A12:A14"/>
    <mergeCell ref="B13:C13"/>
    <mergeCell ref="B14:C14"/>
    <mergeCell ref="B9:C9"/>
  </mergeCells>
  <phoneticPr fontId="0" type="noConversion"/>
  <pageMargins left="0.59" right="3.9E-2" top="0.39300000000000002" bottom="0.39" header="0.11799999999999999" footer="0.11"/>
  <pageSetup orientation="portrait" r:id="rId1"/>
  <headerFooter>
    <oddFooter>&amp;L&amp;"Arial,Regular"&amp;7&amp;F&amp;R&amp;"Arial,Regular"&amp;7&amp;P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K631"/>
  <sheetViews>
    <sheetView zoomScaleNormal="100" workbookViewId="0">
      <selection activeCell="A21" sqref="A21"/>
    </sheetView>
  </sheetViews>
  <sheetFormatPr baseColWidth="10" defaultColWidth="9.28515625" defaultRowHeight="15" x14ac:dyDescent="0.25"/>
  <cols>
    <col min="1" max="1" width="22.5703125" customWidth="1"/>
    <col min="2" max="2" width="48" customWidth="1"/>
    <col min="3" max="3" width="29" customWidth="1"/>
    <col min="4" max="4" width="47.140625" customWidth="1"/>
    <col min="5" max="5" width="25.5703125" customWidth="1"/>
    <col min="6" max="6" width="70.5703125" customWidth="1"/>
    <col min="7" max="7" width="21.28515625" customWidth="1"/>
    <col min="8" max="10" width="11.42578125" customWidth="1"/>
    <col min="11" max="11" width="44.42578125" customWidth="1"/>
  </cols>
  <sheetData>
    <row r="1" spans="1:11" x14ac:dyDescent="0.25">
      <c r="A1" s="50" t="s">
        <v>53</v>
      </c>
      <c r="B1" s="50" t="s">
        <v>54</v>
      </c>
      <c r="D1" s="51" t="s">
        <v>796</v>
      </c>
      <c r="J1" s="12" t="s">
        <v>482</v>
      </c>
      <c r="K1" s="12" t="s">
        <v>231</v>
      </c>
    </row>
    <row r="2" spans="1:11" x14ac:dyDescent="0.25">
      <c r="A2" s="50" t="s">
        <v>54</v>
      </c>
      <c r="B2" s="50"/>
      <c r="D2" s="51" t="s">
        <v>1025</v>
      </c>
      <c r="K2" s="85" t="s">
        <v>232</v>
      </c>
    </row>
    <row r="3" spans="1:11" x14ac:dyDescent="0.25">
      <c r="K3" s="12" t="s">
        <v>233</v>
      </c>
    </row>
    <row r="4" spans="1:11" x14ac:dyDescent="0.25">
      <c r="A4" s="71"/>
      <c r="K4" s="12" t="s">
        <v>234</v>
      </c>
    </row>
    <row r="5" spans="1:11" x14ac:dyDescent="0.25">
      <c r="A5" s="51" t="s">
        <v>221</v>
      </c>
      <c r="K5" s="12" t="s">
        <v>235</v>
      </c>
    </row>
    <row r="6" spans="1:11" x14ac:dyDescent="0.25">
      <c r="K6" s="12" t="s">
        <v>236</v>
      </c>
    </row>
    <row r="7" spans="1:11" x14ac:dyDescent="0.25">
      <c r="A7" s="14" t="s">
        <v>50</v>
      </c>
      <c r="B7" s="12" t="s">
        <v>45</v>
      </c>
      <c r="C7" s="11"/>
      <c r="D7" s="44" t="s">
        <v>219</v>
      </c>
      <c r="E7" s="12" t="s">
        <v>220</v>
      </c>
      <c r="K7" s="12" t="s">
        <v>237</v>
      </c>
    </row>
    <row r="8" spans="1:11" x14ac:dyDescent="0.25">
      <c r="A8" s="14"/>
      <c r="B8" s="12" t="s">
        <v>51</v>
      </c>
      <c r="C8" s="11"/>
      <c r="D8" s="11"/>
      <c r="E8" s="12" t="s">
        <v>7</v>
      </c>
      <c r="K8" s="12" t="s">
        <v>238</v>
      </c>
    </row>
    <row r="9" spans="1:11" x14ac:dyDescent="0.25">
      <c r="A9" s="14"/>
      <c r="B9" s="11"/>
      <c r="C9" s="11"/>
      <c r="D9" s="11"/>
      <c r="E9" s="12" t="s">
        <v>6</v>
      </c>
      <c r="K9" s="12" t="s">
        <v>239</v>
      </c>
    </row>
    <row r="10" spans="1:11" x14ac:dyDescent="0.25">
      <c r="A10" s="14"/>
      <c r="B10" s="11"/>
      <c r="C10" s="11"/>
      <c r="D10" s="11"/>
      <c r="E10" s="12" t="s">
        <v>44</v>
      </c>
      <c r="K10" s="12" t="s">
        <v>240</v>
      </c>
    </row>
    <row r="11" spans="1:11" x14ac:dyDescent="0.25">
      <c r="A11" s="14"/>
      <c r="B11" s="11"/>
      <c r="C11" s="11"/>
      <c r="D11" s="11"/>
      <c r="K11" s="12" t="s">
        <v>241</v>
      </c>
    </row>
    <row r="12" spans="1:11" x14ac:dyDescent="0.25">
      <c r="A12" s="14" t="s">
        <v>52</v>
      </c>
      <c r="B12" s="12" t="s">
        <v>53</v>
      </c>
      <c r="C12" s="11"/>
      <c r="D12" s="24" t="s">
        <v>209</v>
      </c>
      <c r="E12" s="12" t="s">
        <v>53</v>
      </c>
      <c r="K12" s="12" t="s">
        <v>242</v>
      </c>
    </row>
    <row r="13" spans="1:11" x14ac:dyDescent="0.25">
      <c r="A13" s="11"/>
      <c r="B13" s="12" t="s">
        <v>54</v>
      </c>
      <c r="C13" s="11"/>
      <c r="D13" s="11"/>
      <c r="E13" s="12" t="s">
        <v>54</v>
      </c>
      <c r="K13" s="12" t="s">
        <v>243</v>
      </c>
    </row>
    <row r="14" spans="1:11" x14ac:dyDescent="0.25">
      <c r="A14" s="11"/>
      <c r="B14" s="11"/>
      <c r="C14" s="11"/>
      <c r="D14" s="11"/>
      <c r="K14" s="12" t="s">
        <v>244</v>
      </c>
    </row>
    <row r="15" spans="1:11" x14ac:dyDescent="0.25">
      <c r="A15" s="31" t="s">
        <v>56</v>
      </c>
      <c r="B15" s="32" t="s">
        <v>48</v>
      </c>
      <c r="C15" s="11"/>
      <c r="D15" s="25" t="s">
        <v>210</v>
      </c>
      <c r="E15" s="12" t="s">
        <v>53</v>
      </c>
      <c r="K15" s="12" t="s">
        <v>245</v>
      </c>
    </row>
    <row r="16" spans="1:11" x14ac:dyDescent="0.25">
      <c r="A16" s="33"/>
      <c r="B16" s="32" t="s">
        <v>57</v>
      </c>
      <c r="C16" s="11"/>
      <c r="D16" s="11"/>
      <c r="E16" s="12" t="s">
        <v>54</v>
      </c>
      <c r="K16" s="12" t="s">
        <v>246</v>
      </c>
    </row>
    <row r="17" spans="1:11" x14ac:dyDescent="0.25">
      <c r="G17" s="7"/>
      <c r="K17" s="12" t="s">
        <v>247</v>
      </c>
    </row>
    <row r="18" spans="1:11" x14ac:dyDescent="0.25">
      <c r="A18" s="18" t="s">
        <v>506</v>
      </c>
      <c r="B18" s="18" t="s">
        <v>507</v>
      </c>
      <c r="C18" s="17" t="s">
        <v>49</v>
      </c>
      <c r="D18" s="18" t="s">
        <v>508</v>
      </c>
      <c r="E18" s="18" t="s">
        <v>509</v>
      </c>
      <c r="F18" s="6"/>
      <c r="G18" s="6"/>
      <c r="K18" s="12" t="s">
        <v>248</v>
      </c>
    </row>
    <row r="19" spans="1:11" x14ac:dyDescent="0.25">
      <c r="A19" s="16" t="s">
        <v>510</v>
      </c>
      <c r="B19" s="19" t="str">
        <f>IF($A$19="","",VLOOKUP($A$19,A23:E295,2,FALSE))</f>
        <v/>
      </c>
      <c r="C19" s="19" t="str">
        <f>IF($A$19="","",VLOOKUP($A$19,B23:E295,2,FALSE))</f>
        <v/>
      </c>
      <c r="D19" s="19" t="str">
        <f>IF($A$19="","",VLOOKUP($A$19,C23:F295,2,FALSE))</f>
        <v/>
      </c>
      <c r="E19" s="19" t="str">
        <f>IF($A$19="","",VLOOKUP($A$19,D23:G295,2,FALSE))</f>
        <v/>
      </c>
      <c r="G19" s="8"/>
      <c r="K19" s="12" t="s">
        <v>249</v>
      </c>
    </row>
    <row r="20" spans="1:11" x14ac:dyDescent="0.25">
      <c r="K20" s="12" t="s">
        <v>250</v>
      </c>
    </row>
    <row r="21" spans="1:11" x14ac:dyDescent="0.25">
      <c r="A21" s="167" t="s">
        <v>1681</v>
      </c>
      <c r="B21" s="6"/>
      <c r="C21" s="6"/>
      <c r="D21" s="6"/>
      <c r="E21" s="6"/>
      <c r="F21" s="6"/>
      <c r="G21" s="6"/>
      <c r="K21" s="12" t="s">
        <v>251</v>
      </c>
    </row>
    <row r="22" spans="1:11" x14ac:dyDescent="0.25">
      <c r="A22" s="6" t="s">
        <v>506</v>
      </c>
      <c r="B22" s="6" t="s">
        <v>507</v>
      </c>
      <c r="C22" s="6" t="s">
        <v>49</v>
      </c>
      <c r="D22" s="6" t="s">
        <v>508</v>
      </c>
      <c r="E22" s="6" t="s">
        <v>509</v>
      </c>
      <c r="F22" s="30" t="s">
        <v>211</v>
      </c>
      <c r="G22" s="9"/>
      <c r="K22" s="12" t="s">
        <v>252</v>
      </c>
    </row>
    <row r="23" spans="1:11" x14ac:dyDescent="0.25">
      <c r="A23" s="7" t="s">
        <v>44</v>
      </c>
      <c r="B23" s="7" t="s">
        <v>530</v>
      </c>
      <c r="C23" s="7" t="s">
        <v>530</v>
      </c>
      <c r="D23" s="7" t="s">
        <v>530</v>
      </c>
      <c r="E23" s="7" t="s">
        <v>530</v>
      </c>
      <c r="F23" s="7" t="s">
        <v>224</v>
      </c>
      <c r="G23" s="122" t="s">
        <v>797</v>
      </c>
      <c r="K23" s="12" t="s">
        <v>847</v>
      </c>
    </row>
    <row r="24" spans="1:11" x14ac:dyDescent="0.25">
      <c r="A24" s="15" t="s">
        <v>1081</v>
      </c>
      <c r="B24" s="15" t="s">
        <v>511</v>
      </c>
      <c r="C24" s="15" t="s">
        <v>61</v>
      </c>
      <c r="D24" s="15" t="s">
        <v>1422</v>
      </c>
      <c r="E24" s="15" t="s">
        <v>512</v>
      </c>
      <c r="F24" s="15" t="str">
        <f t="shared" ref="F24:F87" si="0">CONCATENATE(C24," / ",B24," / ",A24)</f>
        <v>Bochum / Darmzentrum Ruhr / FAD-MF-001-2-V</v>
      </c>
      <c r="G24" s="9"/>
      <c r="K24" s="12" t="s">
        <v>253</v>
      </c>
    </row>
    <row r="25" spans="1:11" x14ac:dyDescent="0.25">
      <c r="A25" s="15" t="s">
        <v>1122</v>
      </c>
      <c r="B25" s="15" t="s">
        <v>511</v>
      </c>
      <c r="C25" s="15" t="s">
        <v>62</v>
      </c>
      <c r="D25" s="15" t="s">
        <v>1423</v>
      </c>
      <c r="E25" s="15" t="s">
        <v>512</v>
      </c>
      <c r="F25" s="15" t="str">
        <f t="shared" si="0"/>
        <v>Dortmund / Darmzentrum Ruhr / FAD-MF-001-3-V</v>
      </c>
      <c r="K25" s="12" t="s">
        <v>254</v>
      </c>
    </row>
    <row r="26" spans="1:11" x14ac:dyDescent="0.25">
      <c r="A26" s="15" t="s">
        <v>1381</v>
      </c>
      <c r="B26" s="15" t="s">
        <v>513</v>
      </c>
      <c r="C26" s="15" t="s">
        <v>64</v>
      </c>
      <c r="D26" s="15" t="s">
        <v>514</v>
      </c>
      <c r="E26" s="15" t="s">
        <v>515</v>
      </c>
      <c r="F26" s="15" t="str">
        <f t="shared" si="0"/>
        <v>Ulm / Interdisziplinäres Darmzentrum Ulm / FAD-MF-002-V</v>
      </c>
      <c r="G26" s="9"/>
      <c r="K26" s="12" t="s">
        <v>255</v>
      </c>
    </row>
    <row r="27" spans="1:11" x14ac:dyDescent="0.25">
      <c r="A27" s="15" t="s">
        <v>1054</v>
      </c>
      <c r="B27" s="15" t="s">
        <v>808</v>
      </c>
      <c r="C27" s="15" t="s">
        <v>517</v>
      </c>
      <c r="D27" s="15" t="s">
        <v>516</v>
      </c>
      <c r="E27" s="15" t="s">
        <v>517</v>
      </c>
      <c r="F27" s="15" t="str">
        <f t="shared" si="0"/>
        <v>Berlin / Interdisziplinäres Darmkrebszentrum im Charité Comprehensive Cancer Center / FAD-MF-003-1-V</v>
      </c>
      <c r="G27" s="9"/>
      <c r="K27" s="12" t="s">
        <v>256</v>
      </c>
    </row>
    <row r="28" spans="1:11" x14ac:dyDescent="0.25">
      <c r="A28" s="15" t="s">
        <v>1057</v>
      </c>
      <c r="B28" s="15" t="s">
        <v>808</v>
      </c>
      <c r="C28" s="15" t="s">
        <v>517</v>
      </c>
      <c r="D28" s="15" t="s">
        <v>518</v>
      </c>
      <c r="E28" s="15" t="s">
        <v>517</v>
      </c>
      <c r="F28" s="15" t="str">
        <f t="shared" si="0"/>
        <v>Berlin / Interdisziplinäres Darmkrebszentrum im Charité Comprehensive Cancer Center / FAD-MF-003-3-V</v>
      </c>
      <c r="G28" s="9"/>
      <c r="K28" s="12" t="s">
        <v>257</v>
      </c>
    </row>
    <row r="29" spans="1:11" x14ac:dyDescent="0.25">
      <c r="A29" s="15" t="s">
        <v>1161</v>
      </c>
      <c r="B29" s="15" t="s">
        <v>522</v>
      </c>
      <c r="C29" s="15" t="s">
        <v>67</v>
      </c>
      <c r="D29" s="15" t="s">
        <v>1424</v>
      </c>
      <c r="E29" s="15" t="s">
        <v>523</v>
      </c>
      <c r="F29" s="15" t="str">
        <f t="shared" si="0"/>
        <v>Fulda / Darmzentrum Klinikum Fulda / FAD-MF-007-V</v>
      </c>
      <c r="G29" s="9"/>
      <c r="K29" s="12" t="s">
        <v>258</v>
      </c>
    </row>
    <row r="30" spans="1:11" x14ac:dyDescent="0.25">
      <c r="A30" s="15" t="s">
        <v>1393</v>
      </c>
      <c r="B30" s="15" t="s">
        <v>1425</v>
      </c>
      <c r="C30" s="15" t="s">
        <v>68</v>
      </c>
      <c r="D30" s="15" t="s">
        <v>716</v>
      </c>
      <c r="E30" s="15" t="s">
        <v>525</v>
      </c>
      <c r="F30" s="15" t="str">
        <f t="shared" si="0"/>
        <v>Westerstede / Darmzentrum der Ammerland-Klinik / FAD-MF-009-V</v>
      </c>
      <c r="G30" s="9"/>
      <c r="K30" s="12" t="s">
        <v>259</v>
      </c>
    </row>
    <row r="31" spans="1:11" x14ac:dyDescent="0.25">
      <c r="A31" s="15" t="s">
        <v>1034</v>
      </c>
      <c r="B31" s="15" t="s">
        <v>1035</v>
      </c>
      <c r="C31" s="15" t="s">
        <v>69</v>
      </c>
      <c r="D31" s="15" t="s">
        <v>526</v>
      </c>
      <c r="E31" s="15" t="s">
        <v>520</v>
      </c>
      <c r="F31" s="15" t="str">
        <f t="shared" si="0"/>
        <v>Amberg / Darmkrebszentrum St. Marien Amberg / FAD-MF-010-V</v>
      </c>
      <c r="G31" s="9"/>
      <c r="K31" s="12" t="s">
        <v>260</v>
      </c>
    </row>
    <row r="32" spans="1:11" x14ac:dyDescent="0.25">
      <c r="A32" s="15" t="s">
        <v>1311</v>
      </c>
      <c r="B32" s="15" t="s">
        <v>809</v>
      </c>
      <c r="C32" s="15" t="s">
        <v>71</v>
      </c>
      <c r="D32" s="15" t="s">
        <v>527</v>
      </c>
      <c r="E32" s="15" t="s">
        <v>520</v>
      </c>
      <c r="F32" s="15" t="str">
        <f t="shared" si="0"/>
        <v>Nürnberg / Darmkrebszentrum Klinikum Nürnberg / FAD-MF-013-V</v>
      </c>
      <c r="G32" s="9"/>
      <c r="K32" s="12" t="s">
        <v>261</v>
      </c>
    </row>
    <row r="33" spans="1:11" x14ac:dyDescent="0.25">
      <c r="A33" s="15" t="s">
        <v>1141</v>
      </c>
      <c r="B33" s="15" t="s">
        <v>810</v>
      </c>
      <c r="C33" s="15" t="s">
        <v>75</v>
      </c>
      <c r="D33" s="15" t="s">
        <v>1426</v>
      </c>
      <c r="E33" s="15" t="s">
        <v>512</v>
      </c>
      <c r="F33" s="15" t="str">
        <f t="shared" si="0"/>
        <v>Essen / Darmkrebszentrum am Alfried Krupp Krankenhaus Rüttenscheid / FAD-MF-018-V</v>
      </c>
      <c r="G33" s="9"/>
      <c r="K33" s="12" t="s">
        <v>262</v>
      </c>
    </row>
    <row r="34" spans="1:11" x14ac:dyDescent="0.25">
      <c r="A34" s="15" t="s">
        <v>1184</v>
      </c>
      <c r="B34" s="15" t="s">
        <v>533</v>
      </c>
      <c r="C34" s="15" t="s">
        <v>78</v>
      </c>
      <c r="D34" s="15" t="s">
        <v>1427</v>
      </c>
      <c r="E34" s="15" t="s">
        <v>534</v>
      </c>
      <c r="F34" s="15" t="str">
        <f t="shared" si="0"/>
        <v>Halle (Saale) / Darmzentrum Halle / FAD-MF-022-V</v>
      </c>
      <c r="G34" s="9"/>
      <c r="K34" s="12" t="s">
        <v>263</v>
      </c>
    </row>
    <row r="35" spans="1:11" x14ac:dyDescent="0.25">
      <c r="A35" s="15" t="s">
        <v>1377</v>
      </c>
      <c r="B35" s="15" t="s">
        <v>535</v>
      </c>
      <c r="C35" s="15" t="s">
        <v>79</v>
      </c>
      <c r="D35" s="15" t="s">
        <v>1428</v>
      </c>
      <c r="E35" s="15" t="s">
        <v>520</v>
      </c>
      <c r="F35" s="15" t="str">
        <f t="shared" si="0"/>
        <v>Traunstein / Darmzentrum Chiemgau am Klinikum Traunstein / FAD-MF-023-V</v>
      </c>
      <c r="G35" s="9"/>
      <c r="K35" s="12" t="s">
        <v>264</v>
      </c>
    </row>
    <row r="36" spans="1:11" x14ac:dyDescent="0.25">
      <c r="A36" s="15" t="s">
        <v>1429</v>
      </c>
      <c r="B36" s="15" t="s">
        <v>661</v>
      </c>
      <c r="C36" s="15" t="s">
        <v>81</v>
      </c>
      <c r="D36" s="15" t="s">
        <v>1430</v>
      </c>
      <c r="E36" s="15" t="s">
        <v>524</v>
      </c>
      <c r="F36" s="15" t="str">
        <f t="shared" si="0"/>
        <v>Borna / Darmkrebszentrum Leipziger Land / FAD-MF-027-V</v>
      </c>
      <c r="G36" s="9"/>
      <c r="K36" s="12" t="s">
        <v>265</v>
      </c>
    </row>
    <row r="37" spans="1:11" x14ac:dyDescent="0.25">
      <c r="A37" s="15" t="s">
        <v>1118</v>
      </c>
      <c r="B37" s="15" t="s">
        <v>539</v>
      </c>
      <c r="C37" s="15" t="s">
        <v>84</v>
      </c>
      <c r="D37" s="15" t="s">
        <v>1431</v>
      </c>
      <c r="E37" s="15" t="s">
        <v>512</v>
      </c>
      <c r="F37" s="15" t="str">
        <f t="shared" si="0"/>
        <v>Detmold / Darmzentrum Lippe / FAD-MF-031-V</v>
      </c>
      <c r="G37" s="9"/>
      <c r="K37" s="12" t="s">
        <v>266</v>
      </c>
    </row>
    <row r="38" spans="1:11" x14ac:dyDescent="0.25">
      <c r="A38" s="15" t="s">
        <v>1202</v>
      </c>
      <c r="B38" s="15" t="s">
        <v>540</v>
      </c>
      <c r="C38" s="15" t="s">
        <v>85</v>
      </c>
      <c r="D38" s="15" t="s">
        <v>1432</v>
      </c>
      <c r="E38" s="15" t="s">
        <v>515</v>
      </c>
      <c r="F38" s="15" t="str">
        <f t="shared" si="0"/>
        <v>Heilbronn / Darmzentrum Heilbronn-Franken / FAD-MF-032-V</v>
      </c>
      <c r="G38" s="9"/>
      <c r="K38" s="12" t="s">
        <v>267</v>
      </c>
    </row>
    <row r="39" spans="1:11" x14ac:dyDescent="0.25">
      <c r="A39" s="15" t="s">
        <v>1138</v>
      </c>
      <c r="B39" s="15" t="s">
        <v>860</v>
      </c>
      <c r="C39" s="15" t="s">
        <v>905</v>
      </c>
      <c r="D39" s="15" t="s">
        <v>1433</v>
      </c>
      <c r="E39" s="15" t="s">
        <v>541</v>
      </c>
      <c r="F39" s="15" t="str">
        <f t="shared" si="0"/>
        <v>Erfurt / Darmkrebszentrum Katholisches Krankenhaus Erfurt / FAD-MF-033-V</v>
      </c>
      <c r="G39" s="9"/>
      <c r="K39" s="12" t="s">
        <v>268</v>
      </c>
    </row>
    <row r="40" spans="1:11" x14ac:dyDescent="0.25">
      <c r="A40" s="15" t="s">
        <v>1206</v>
      </c>
      <c r="B40" s="15" t="s">
        <v>543</v>
      </c>
      <c r="C40" s="15" t="s">
        <v>86</v>
      </c>
      <c r="D40" s="15" t="s">
        <v>861</v>
      </c>
      <c r="E40" s="15" t="s">
        <v>525</v>
      </c>
      <c r="F40" s="15" t="str">
        <f t="shared" si="0"/>
        <v>Hildesheim / Darmzentrum Hildesheim / FAD-MF-037-V</v>
      </c>
      <c r="G40" s="9"/>
      <c r="K40" s="12" t="s">
        <v>269</v>
      </c>
    </row>
    <row r="41" spans="1:11" x14ac:dyDescent="0.25">
      <c r="A41" s="15" t="s">
        <v>1055</v>
      </c>
      <c r="B41" s="15" t="s">
        <v>547</v>
      </c>
      <c r="C41" s="15" t="s">
        <v>517</v>
      </c>
      <c r="D41" s="15" t="s">
        <v>859</v>
      </c>
      <c r="E41" s="15" t="s">
        <v>517</v>
      </c>
      <c r="F41" s="15" t="str">
        <f t="shared" si="0"/>
        <v>Berlin / Darmzentrum Berlin Treptow - Köpenick / FAD-MF-040-V</v>
      </c>
      <c r="G41" s="9"/>
      <c r="K41" s="12" t="s">
        <v>270</v>
      </c>
    </row>
    <row r="42" spans="1:11" x14ac:dyDescent="0.25">
      <c r="A42" s="15" t="s">
        <v>1359</v>
      </c>
      <c r="B42" s="15" t="s">
        <v>549</v>
      </c>
      <c r="C42" s="15" t="s">
        <v>91</v>
      </c>
      <c r="D42" s="15" t="s">
        <v>550</v>
      </c>
      <c r="E42" s="15" t="s">
        <v>525</v>
      </c>
      <c r="F42" s="15" t="str">
        <f t="shared" si="0"/>
        <v>Stade / Darmzentrum Elbe-Weser / FAD-MF-043-V</v>
      </c>
      <c r="G42" s="9"/>
      <c r="K42" s="12" t="s">
        <v>271</v>
      </c>
    </row>
    <row r="43" spans="1:11" x14ac:dyDescent="0.25">
      <c r="A43" s="15" t="s">
        <v>1105</v>
      </c>
      <c r="B43" s="15" t="s">
        <v>1434</v>
      </c>
      <c r="C43" s="15" t="s">
        <v>92</v>
      </c>
      <c r="D43" s="15" t="s">
        <v>1435</v>
      </c>
      <c r="E43" s="15" t="s">
        <v>520</v>
      </c>
      <c r="F43" s="15" t="str">
        <f t="shared" si="0"/>
        <v>Coburg / Darmkrebszentrum Coburg / FAD-MF-044-V</v>
      </c>
      <c r="G43" s="9"/>
      <c r="K43" s="12" t="s">
        <v>272</v>
      </c>
    </row>
    <row r="44" spans="1:11" x14ac:dyDescent="0.25">
      <c r="A44" s="15" t="s">
        <v>1357</v>
      </c>
      <c r="B44" s="15" t="s">
        <v>551</v>
      </c>
      <c r="C44" s="15" t="s">
        <v>93</v>
      </c>
      <c r="D44" s="15" t="s">
        <v>1436</v>
      </c>
      <c r="E44" s="15" t="s">
        <v>531</v>
      </c>
      <c r="F44" s="15" t="str">
        <f t="shared" si="0"/>
        <v>Speyer / Darmzentrum Speyer / FAD-MF-046-V</v>
      </c>
      <c r="K44" s="12" t="s">
        <v>273</v>
      </c>
    </row>
    <row r="45" spans="1:11" x14ac:dyDescent="0.25">
      <c r="A45" s="15" t="s">
        <v>1284</v>
      </c>
      <c r="B45" s="15" t="s">
        <v>864</v>
      </c>
      <c r="C45" s="15" t="s">
        <v>94</v>
      </c>
      <c r="D45" s="15" t="s">
        <v>865</v>
      </c>
      <c r="E45" s="15" t="s">
        <v>520</v>
      </c>
      <c r="F45" s="15" t="str">
        <f t="shared" si="0"/>
        <v>München / Darmzentrum München Klinik Bogenhausen / FAD-MF-047-V</v>
      </c>
      <c r="G45" s="9"/>
      <c r="K45" s="12" t="s">
        <v>274</v>
      </c>
    </row>
    <row r="46" spans="1:11" x14ac:dyDescent="0.25">
      <c r="A46" s="15" t="s">
        <v>1285</v>
      </c>
      <c r="B46" s="15" t="s">
        <v>866</v>
      </c>
      <c r="C46" s="15" t="s">
        <v>94</v>
      </c>
      <c r="D46" s="15" t="s">
        <v>1437</v>
      </c>
      <c r="E46" s="15" t="s">
        <v>520</v>
      </c>
      <c r="F46" s="15" t="str">
        <f t="shared" si="0"/>
        <v>München / Darmzentrum München Klinik Neuperlach / FAD-MF-048-V</v>
      </c>
      <c r="G46" s="9"/>
      <c r="K46" s="12" t="s">
        <v>275</v>
      </c>
    </row>
    <row r="47" spans="1:11" x14ac:dyDescent="0.25">
      <c r="A47" s="15" t="s">
        <v>1262</v>
      </c>
      <c r="B47" s="15" t="s">
        <v>930</v>
      </c>
      <c r="C47" s="15" t="s">
        <v>96</v>
      </c>
      <c r="D47" s="15" t="s">
        <v>701</v>
      </c>
      <c r="E47" s="15" t="s">
        <v>534</v>
      </c>
      <c r="F47" s="15" t="str">
        <f t="shared" si="0"/>
        <v>Magdeburg / Darmkrebszentrum am Klinikum Magdeburg / FAD-MF-052-V</v>
      </c>
      <c r="G47" s="9"/>
      <c r="K47" s="12" t="s">
        <v>276</v>
      </c>
    </row>
    <row r="48" spans="1:11" x14ac:dyDescent="0.25">
      <c r="A48" s="15" t="s">
        <v>1079</v>
      </c>
      <c r="B48" s="15" t="s">
        <v>660</v>
      </c>
      <c r="C48" s="15" t="s">
        <v>97</v>
      </c>
      <c r="D48" s="15" t="s">
        <v>1438</v>
      </c>
      <c r="E48" s="15" t="s">
        <v>515</v>
      </c>
      <c r="F48" s="15" t="str">
        <f t="shared" si="0"/>
        <v>Böblingen / Darmkrebszentrum Böblingen / FAD-MF-055-V</v>
      </c>
      <c r="G48" s="9"/>
      <c r="K48" s="12" t="s">
        <v>277</v>
      </c>
    </row>
    <row r="49" spans="1:11" x14ac:dyDescent="0.25">
      <c r="A49" s="15" t="s">
        <v>1080</v>
      </c>
      <c r="B49" s="15" t="s">
        <v>556</v>
      </c>
      <c r="C49" s="15" t="s">
        <v>100</v>
      </c>
      <c r="D49" s="15" t="s">
        <v>1439</v>
      </c>
      <c r="E49" s="15" t="s">
        <v>512</v>
      </c>
      <c r="F49" s="15" t="str">
        <f t="shared" si="0"/>
        <v>Bocholt / Darmzentrum Bocholt / FAD-MF-060-V</v>
      </c>
      <c r="G49" s="9"/>
      <c r="K49" s="12" t="s">
        <v>220</v>
      </c>
    </row>
    <row r="50" spans="1:11" x14ac:dyDescent="0.25">
      <c r="A50" s="15" t="s">
        <v>1440</v>
      </c>
      <c r="B50" s="15" t="s">
        <v>1441</v>
      </c>
      <c r="C50" s="15" t="s">
        <v>542</v>
      </c>
      <c r="D50" s="15" t="s">
        <v>1442</v>
      </c>
      <c r="E50" s="15" t="s">
        <v>542</v>
      </c>
      <c r="F50" s="15" t="str">
        <f t="shared" si="0"/>
        <v>Hamburg / Darmkrebszentrum Asklepios Klinik Altona / FAD-MF-062-V</v>
      </c>
      <c r="G50" s="9"/>
      <c r="K50" s="12" t="s">
        <v>278</v>
      </c>
    </row>
    <row r="51" spans="1:11" x14ac:dyDescent="0.25">
      <c r="A51" s="15" t="s">
        <v>1158</v>
      </c>
      <c r="B51" s="15" t="s">
        <v>675</v>
      </c>
      <c r="C51" s="15" t="s">
        <v>102</v>
      </c>
      <c r="D51" s="15" t="s">
        <v>557</v>
      </c>
      <c r="E51" s="15" t="s">
        <v>515</v>
      </c>
      <c r="F51" s="15" t="str">
        <f t="shared" si="0"/>
        <v>Freiburg im Breisgau / Darmzentrum des Tumorzentrums Freiburg - CCCF / FAD-MF-063-V</v>
      </c>
      <c r="G51" s="9"/>
      <c r="K51" s="12" t="s">
        <v>279</v>
      </c>
    </row>
    <row r="52" spans="1:11" x14ac:dyDescent="0.25">
      <c r="A52" s="15" t="s">
        <v>1341</v>
      </c>
      <c r="B52" s="15" t="s">
        <v>558</v>
      </c>
      <c r="C52" s="15" t="s">
        <v>103</v>
      </c>
      <c r="D52" s="15" t="s">
        <v>709</v>
      </c>
      <c r="E52" s="15" t="s">
        <v>520</v>
      </c>
      <c r="F52" s="15" t="str">
        <f t="shared" si="0"/>
        <v>Rosenheim / Darmzentrum Rosenheim / FAD-MF-064-V</v>
      </c>
      <c r="G52" s="9"/>
      <c r="K52" s="12" t="s">
        <v>280</v>
      </c>
    </row>
    <row r="53" spans="1:11" x14ac:dyDescent="0.25">
      <c r="A53" s="15" t="s">
        <v>1371</v>
      </c>
      <c r="B53" s="15" t="s">
        <v>560</v>
      </c>
      <c r="C53" s="15" t="s">
        <v>105</v>
      </c>
      <c r="D53" s="15" t="s">
        <v>561</v>
      </c>
      <c r="E53" s="15" t="s">
        <v>515</v>
      </c>
      <c r="F53" s="15" t="str">
        <f t="shared" si="0"/>
        <v>Stuttgart / Darmzentrum Stuttgart am Marienhospital / FAD-MF-067-V</v>
      </c>
      <c r="G53" s="9"/>
      <c r="K53" s="12" t="s">
        <v>281</v>
      </c>
    </row>
    <row r="54" spans="1:11" x14ac:dyDescent="0.25">
      <c r="A54" s="15" t="s">
        <v>1110</v>
      </c>
      <c r="B54" s="15" t="s">
        <v>562</v>
      </c>
      <c r="C54" s="15" t="s">
        <v>106</v>
      </c>
      <c r="D54" s="15" t="s">
        <v>767</v>
      </c>
      <c r="E54" s="15" t="s">
        <v>520</v>
      </c>
      <c r="F54" s="15" t="str">
        <f t="shared" si="0"/>
        <v>Dachau / Darmzentrum Dachau / FAD-MF-068-V</v>
      </c>
      <c r="G54" s="9"/>
      <c r="K54" s="12" t="s">
        <v>282</v>
      </c>
    </row>
    <row r="55" spans="1:11" x14ac:dyDescent="0.25">
      <c r="A55" s="15" t="s">
        <v>1273</v>
      </c>
      <c r="B55" s="15" t="s">
        <v>563</v>
      </c>
      <c r="C55" s="15" t="s">
        <v>107</v>
      </c>
      <c r="D55" s="15" t="s">
        <v>1443</v>
      </c>
      <c r="E55" s="15" t="s">
        <v>541</v>
      </c>
      <c r="F55" s="15" t="str">
        <f t="shared" si="0"/>
        <v>Meiningen / Darmzentrum Südthüringen / FAD-MF-070-V</v>
      </c>
      <c r="G55" s="10"/>
      <c r="K55" s="12" t="s">
        <v>283</v>
      </c>
    </row>
    <row r="56" spans="1:11" x14ac:dyDescent="0.25">
      <c r="A56" s="15" t="s">
        <v>1369</v>
      </c>
      <c r="B56" s="15" t="s">
        <v>1370</v>
      </c>
      <c r="C56" s="15" t="s">
        <v>105</v>
      </c>
      <c r="D56" s="15" t="s">
        <v>1283</v>
      </c>
      <c r="E56" s="15" t="s">
        <v>515</v>
      </c>
      <c r="F56" s="15" t="str">
        <f t="shared" si="0"/>
        <v>Stuttgart / Darmkrebszentrum Robert Bosch Krankenhaus / FAD-MF-071-V</v>
      </c>
      <c r="G56" s="9"/>
      <c r="K56" s="12" t="s">
        <v>284</v>
      </c>
    </row>
    <row r="57" spans="1:11" x14ac:dyDescent="0.25">
      <c r="A57" s="15" t="s">
        <v>1114</v>
      </c>
      <c r="B57" s="15" t="s">
        <v>768</v>
      </c>
      <c r="C57" s="15" t="s">
        <v>108</v>
      </c>
      <c r="D57" s="15" t="s">
        <v>671</v>
      </c>
      <c r="E57" s="15" t="s">
        <v>520</v>
      </c>
      <c r="F57" s="15" t="str">
        <f t="shared" si="0"/>
        <v>Deggendorf / Darmzentrum am DONAUISAR Klinikum Deggendorf / FAD-MF-072-V</v>
      </c>
      <c r="G57" s="9"/>
      <c r="K57" s="12" t="s">
        <v>285</v>
      </c>
    </row>
    <row r="58" spans="1:11" x14ac:dyDescent="0.25">
      <c r="A58" s="15" t="s">
        <v>1384</v>
      </c>
      <c r="B58" s="15" t="s">
        <v>564</v>
      </c>
      <c r="C58" s="15" t="s">
        <v>109</v>
      </c>
      <c r="D58" s="15" t="s">
        <v>1444</v>
      </c>
      <c r="E58" s="15" t="s">
        <v>515</v>
      </c>
      <c r="F58" s="15" t="str">
        <f t="shared" si="0"/>
        <v>Villingen-Schwenningen / Darmzentrum Südwest / FAD-MF-074-V</v>
      </c>
      <c r="K58" s="12" t="s">
        <v>286</v>
      </c>
    </row>
    <row r="59" spans="1:11" x14ac:dyDescent="0.25">
      <c r="A59" s="15" t="s">
        <v>1339</v>
      </c>
      <c r="B59" s="15" t="s">
        <v>565</v>
      </c>
      <c r="C59" s="15" t="s">
        <v>111</v>
      </c>
      <c r="D59" s="15" t="s">
        <v>1445</v>
      </c>
      <c r="E59" s="15" t="s">
        <v>515</v>
      </c>
      <c r="F59" s="15" t="str">
        <f t="shared" si="0"/>
        <v>Reutlingen / Darmzentrum Reutlingen / FAD-MF-076-V</v>
      </c>
      <c r="G59" s="9"/>
      <c r="K59" s="12" t="s">
        <v>287</v>
      </c>
    </row>
    <row r="60" spans="1:11" x14ac:dyDescent="0.25">
      <c r="A60" s="15" t="s">
        <v>1446</v>
      </c>
      <c r="B60" s="15" t="s">
        <v>566</v>
      </c>
      <c r="C60" s="15" t="s">
        <v>112</v>
      </c>
      <c r="D60" s="15" t="s">
        <v>567</v>
      </c>
      <c r="E60" s="15" t="s">
        <v>520</v>
      </c>
      <c r="F60" s="15" t="str">
        <f t="shared" si="0"/>
        <v>Passau / Darmkrebszentrum Passau / FAD-MF-077-V</v>
      </c>
      <c r="G60" s="9"/>
      <c r="K60" s="12" t="s">
        <v>288</v>
      </c>
    </row>
    <row r="61" spans="1:11" x14ac:dyDescent="0.25">
      <c r="A61" s="15" t="s">
        <v>1038</v>
      </c>
      <c r="B61" s="15" t="s">
        <v>952</v>
      </c>
      <c r="C61" s="15" t="s">
        <v>113</v>
      </c>
      <c r="D61" s="15" t="s">
        <v>1447</v>
      </c>
      <c r="E61" s="15" t="s">
        <v>520</v>
      </c>
      <c r="F61" s="15" t="str">
        <f t="shared" si="0"/>
        <v>Aschaffenburg / Darmzentrum Aschaffenburg / FAD-MF-083-V</v>
      </c>
      <c r="K61" s="12" t="s">
        <v>289</v>
      </c>
    </row>
    <row r="62" spans="1:11" x14ac:dyDescent="0.25">
      <c r="A62" s="15" t="s">
        <v>1448</v>
      </c>
      <c r="B62" s="15" t="s">
        <v>570</v>
      </c>
      <c r="C62" s="15" t="s">
        <v>116</v>
      </c>
      <c r="D62" s="15" t="s">
        <v>684</v>
      </c>
      <c r="E62" s="15" t="s">
        <v>525</v>
      </c>
      <c r="F62" s="15" t="str">
        <f t="shared" si="0"/>
        <v>Hannover / Darmzentrum Vinzenzkrankenhaus Hannover / FAD-MF-087-V</v>
      </c>
      <c r="G62" s="9"/>
      <c r="K62" s="12" t="s">
        <v>290</v>
      </c>
    </row>
    <row r="63" spans="1:11" x14ac:dyDescent="0.25">
      <c r="A63" s="15" t="s">
        <v>1147</v>
      </c>
      <c r="B63" s="15" t="s">
        <v>909</v>
      </c>
      <c r="C63" s="15" t="s">
        <v>89</v>
      </c>
      <c r="D63" s="15" t="s">
        <v>1449</v>
      </c>
      <c r="E63" s="15" t="s">
        <v>523</v>
      </c>
      <c r="F63" s="15" t="str">
        <f t="shared" si="0"/>
        <v>Frankfurt am Main / Darmkrebszentrum am AGAPLESION MARKUS KRANKENHAUS Frankfurt / FAD-MF-090-V</v>
      </c>
      <c r="G63" s="9"/>
      <c r="K63" s="12" t="s">
        <v>291</v>
      </c>
    </row>
    <row r="64" spans="1:11" x14ac:dyDescent="0.25">
      <c r="A64" s="15" t="s">
        <v>1238</v>
      </c>
      <c r="B64" s="15" t="s">
        <v>696</v>
      </c>
      <c r="C64" s="15" t="s">
        <v>80</v>
      </c>
      <c r="D64" s="15" t="s">
        <v>697</v>
      </c>
      <c r="E64" s="15" t="s">
        <v>524</v>
      </c>
      <c r="F64" s="15" t="str">
        <f t="shared" si="0"/>
        <v>Leipzig / Leipziger Darmzentrum am HELIOS Park-Klinikum / FAD-MF-091-V</v>
      </c>
      <c r="G64" s="9"/>
      <c r="K64" s="12" t="s">
        <v>292</v>
      </c>
    </row>
    <row r="65" spans="1:11" x14ac:dyDescent="0.25">
      <c r="A65" s="15" t="s">
        <v>1372</v>
      </c>
      <c r="B65" s="15" t="s">
        <v>572</v>
      </c>
      <c r="C65" s="15" t="s">
        <v>105</v>
      </c>
      <c r="D65" s="15" t="s">
        <v>1450</v>
      </c>
      <c r="E65" s="15" t="s">
        <v>515</v>
      </c>
      <c r="F65" s="15" t="str">
        <f t="shared" si="0"/>
        <v>Stuttgart / Darmzentrum Klinikum Stuttgart / FAD-MF-093-V</v>
      </c>
      <c r="G65" s="9"/>
      <c r="K65" s="12" t="s">
        <v>293</v>
      </c>
    </row>
    <row r="66" spans="1:11" x14ac:dyDescent="0.25">
      <c r="A66" s="15" t="s">
        <v>1282</v>
      </c>
      <c r="B66" s="15" t="s">
        <v>575</v>
      </c>
      <c r="C66" s="15" t="s">
        <v>120</v>
      </c>
      <c r="D66" s="15" t="s">
        <v>1451</v>
      </c>
      <c r="E66" s="15" t="s">
        <v>512</v>
      </c>
      <c r="F66" s="15" t="str">
        <f t="shared" si="0"/>
        <v>Mülheim an der Ruhr / Darmkrebszentrum Mülheim / FAD-MF-096-V</v>
      </c>
      <c r="G66" s="9"/>
      <c r="K66" s="12" t="s">
        <v>294</v>
      </c>
    </row>
    <row r="67" spans="1:11" x14ac:dyDescent="0.25">
      <c r="A67" s="15" t="s">
        <v>1408</v>
      </c>
      <c r="B67" s="15" t="s">
        <v>721</v>
      </c>
      <c r="C67" s="15" t="s">
        <v>121</v>
      </c>
      <c r="D67" s="15" t="s">
        <v>1452</v>
      </c>
      <c r="E67" s="15" t="s">
        <v>520</v>
      </c>
      <c r="F67" s="15" t="str">
        <f t="shared" si="0"/>
        <v>Würzburg / Darmkrebszentrum des Universitätsklinikums Würzburg / FAD-MF-097-V</v>
      </c>
      <c r="G67" s="9"/>
      <c r="K67" s="12" t="s">
        <v>295</v>
      </c>
    </row>
    <row r="68" spans="1:11" x14ac:dyDescent="0.25">
      <c r="A68" s="15" t="s">
        <v>1274</v>
      </c>
      <c r="B68" s="15" t="s">
        <v>576</v>
      </c>
      <c r="C68" s="15" t="s">
        <v>122</v>
      </c>
      <c r="D68" s="15" t="s">
        <v>577</v>
      </c>
      <c r="E68" s="15" t="s">
        <v>520</v>
      </c>
      <c r="F68" s="15" t="str">
        <f t="shared" si="0"/>
        <v>Memmingen / Darmzentrum Memmingen / FAD-MF-098-V</v>
      </c>
      <c r="G68" s="9"/>
      <c r="K68" s="12" t="s">
        <v>296</v>
      </c>
    </row>
    <row r="69" spans="1:11" x14ac:dyDescent="0.25">
      <c r="A69" s="15" t="s">
        <v>1335</v>
      </c>
      <c r="B69" s="15" t="s">
        <v>578</v>
      </c>
      <c r="C69" s="15" t="s">
        <v>123</v>
      </c>
      <c r="D69" s="15" t="s">
        <v>1453</v>
      </c>
      <c r="E69" s="15" t="s">
        <v>520</v>
      </c>
      <c r="F69" s="15" t="str">
        <f t="shared" si="0"/>
        <v>Regensburg / Darmzentrum Barmherzige Brüder Regensburg / FAD-MF-099-V</v>
      </c>
      <c r="G69" s="9"/>
      <c r="K69" s="12" t="s">
        <v>297</v>
      </c>
    </row>
    <row r="70" spans="1:11" x14ac:dyDescent="0.25">
      <c r="A70" s="15" t="s">
        <v>1251</v>
      </c>
      <c r="B70" s="15" t="s">
        <v>1006</v>
      </c>
      <c r="C70" s="15" t="s">
        <v>125</v>
      </c>
      <c r="D70" s="15" t="s">
        <v>579</v>
      </c>
      <c r="E70" s="15" t="s">
        <v>515</v>
      </c>
      <c r="F70" s="15" t="str">
        <f t="shared" si="0"/>
        <v>Ludwigsburg / Darmkrebszentrum Ludwigsburg / FAD-MF-101-V</v>
      </c>
      <c r="G70" s="9"/>
      <c r="K70" s="12" t="s">
        <v>298</v>
      </c>
    </row>
    <row r="71" spans="1:11" x14ac:dyDescent="0.25">
      <c r="A71" s="15" t="s">
        <v>1334</v>
      </c>
      <c r="B71" s="15" t="s">
        <v>871</v>
      </c>
      <c r="C71" s="15" t="s">
        <v>123</v>
      </c>
      <c r="D71" s="15" t="s">
        <v>580</v>
      </c>
      <c r="E71" s="15" t="s">
        <v>520</v>
      </c>
      <c r="F71" s="15" t="str">
        <f t="shared" si="0"/>
        <v>Regensburg / Darmkrebszentrum am Universitätsklinikum Regensburg / FAD-MF-103-V</v>
      </c>
      <c r="G71" s="9"/>
      <c r="K71" s="12" t="s">
        <v>299</v>
      </c>
    </row>
    <row r="72" spans="1:11" x14ac:dyDescent="0.25">
      <c r="A72" s="15" t="s">
        <v>1378</v>
      </c>
      <c r="B72" s="15" t="s">
        <v>582</v>
      </c>
      <c r="C72" s="15" t="s">
        <v>128</v>
      </c>
      <c r="D72" s="15" t="s">
        <v>1454</v>
      </c>
      <c r="E72" s="15" t="s">
        <v>531</v>
      </c>
      <c r="F72" s="15" t="str">
        <f t="shared" si="0"/>
        <v>Trier / Darmzentrum am Krankenhaus der Barmherzigen Brüder Trier / FAD-MF-106-V</v>
      </c>
      <c r="K72" s="12" t="s">
        <v>300</v>
      </c>
    </row>
    <row r="73" spans="1:11" x14ac:dyDescent="0.25">
      <c r="A73" s="15" t="s">
        <v>1166</v>
      </c>
      <c r="B73" s="15" t="s">
        <v>961</v>
      </c>
      <c r="C73" s="15" t="s">
        <v>129</v>
      </c>
      <c r="D73" s="15" t="s">
        <v>913</v>
      </c>
      <c r="E73" s="15" t="s">
        <v>523</v>
      </c>
      <c r="F73" s="15" t="str">
        <f t="shared" si="0"/>
        <v>Gelnhausen / Darmzentrum Main-Kinzig-Kliniken Gelnhausen / FAD-MF-107-V</v>
      </c>
      <c r="G73" s="9"/>
      <c r="K73" s="12" t="s">
        <v>301</v>
      </c>
    </row>
    <row r="74" spans="1:11" x14ac:dyDescent="0.25">
      <c r="A74" s="15" t="s">
        <v>1146</v>
      </c>
      <c r="B74" s="15" t="s">
        <v>583</v>
      </c>
      <c r="C74" s="15" t="s">
        <v>89</v>
      </c>
      <c r="D74" s="15" t="s">
        <v>1455</v>
      </c>
      <c r="E74" s="15" t="s">
        <v>523</v>
      </c>
      <c r="F74" s="15" t="str">
        <f t="shared" si="0"/>
        <v>Frankfurt am Main / Universitäres Darmkrebszentrum Frankfurt / FAD-MF-108-V</v>
      </c>
      <c r="G74" s="9"/>
      <c r="K74" s="12" t="s">
        <v>302</v>
      </c>
    </row>
    <row r="75" spans="1:11" x14ac:dyDescent="0.25">
      <c r="A75" s="15" t="s">
        <v>1194</v>
      </c>
      <c r="B75" s="15" t="s">
        <v>682</v>
      </c>
      <c r="C75" s="15" t="s">
        <v>130</v>
      </c>
      <c r="D75" s="15" t="s">
        <v>683</v>
      </c>
      <c r="E75" s="15" t="s">
        <v>523</v>
      </c>
      <c r="F75" s="15" t="str">
        <f t="shared" si="0"/>
        <v>Hanau / Darmzentrum Klinikum Hanau / FAD-MF-109-V</v>
      </c>
      <c r="G75" s="10"/>
      <c r="K75" s="12" t="s">
        <v>303</v>
      </c>
    </row>
    <row r="76" spans="1:11" x14ac:dyDescent="0.25">
      <c r="A76" s="15" t="s">
        <v>1058</v>
      </c>
      <c r="B76" s="15" t="s">
        <v>884</v>
      </c>
      <c r="C76" s="15" t="s">
        <v>517</v>
      </c>
      <c r="D76" s="15" t="s">
        <v>1456</v>
      </c>
      <c r="E76" s="15" t="s">
        <v>517</v>
      </c>
      <c r="F76" s="15" t="str">
        <f t="shared" si="0"/>
        <v>Berlin / Darmkrebszentrum am St. Joseph Krankenhaus Berlin - Tempelhof / FAD-MF-112-V</v>
      </c>
      <c r="G76" s="10"/>
      <c r="K76" s="12" t="s">
        <v>304</v>
      </c>
    </row>
    <row r="77" spans="1:11" x14ac:dyDescent="0.25">
      <c r="A77" s="15" t="s">
        <v>1216</v>
      </c>
      <c r="B77" s="15" t="s">
        <v>585</v>
      </c>
      <c r="C77" s="15" t="s">
        <v>132</v>
      </c>
      <c r="D77" s="15" t="s">
        <v>777</v>
      </c>
      <c r="E77" s="15" t="s">
        <v>523</v>
      </c>
      <c r="F77" s="15" t="str">
        <f t="shared" si="0"/>
        <v>Kassel / Darmzentrum Klinikum Kassel / FAD-MF-113-V</v>
      </c>
      <c r="G77" s="9"/>
      <c r="K77" s="12" t="s">
        <v>305</v>
      </c>
    </row>
    <row r="78" spans="1:11" x14ac:dyDescent="0.25">
      <c r="A78" s="15" t="s">
        <v>1379</v>
      </c>
      <c r="B78" s="15" t="s">
        <v>586</v>
      </c>
      <c r="C78" s="15" t="s">
        <v>128</v>
      </c>
      <c r="D78" s="15" t="s">
        <v>1457</v>
      </c>
      <c r="E78" s="15" t="s">
        <v>531</v>
      </c>
      <c r="F78" s="15" t="str">
        <f t="shared" si="0"/>
        <v>Trier / Darmzentrum Klinikum Mutterhaus der Borromäerinnen Trier / FAD-MF-115-V</v>
      </c>
      <c r="G78" s="9"/>
      <c r="K78" s="12" t="s">
        <v>306</v>
      </c>
    </row>
    <row r="79" spans="1:11" x14ac:dyDescent="0.25">
      <c r="A79" s="15" t="s">
        <v>1178</v>
      </c>
      <c r="B79" s="15" t="s">
        <v>1179</v>
      </c>
      <c r="C79" s="15" t="s">
        <v>134</v>
      </c>
      <c r="D79" s="15" t="s">
        <v>587</v>
      </c>
      <c r="E79" s="15" t="s">
        <v>588</v>
      </c>
      <c r="F79" s="15" t="str">
        <f t="shared" si="0"/>
        <v>Greifswald / Darmkrebszentrum Greifswald / FAD-MF-118-V</v>
      </c>
      <c r="G79" s="9"/>
      <c r="K79" s="12" t="s">
        <v>307</v>
      </c>
    </row>
    <row r="80" spans="1:11" x14ac:dyDescent="0.25">
      <c r="A80" s="15" t="s">
        <v>1188</v>
      </c>
      <c r="B80" s="15" t="s">
        <v>590</v>
      </c>
      <c r="C80" s="15" t="s">
        <v>542</v>
      </c>
      <c r="D80" s="15" t="s">
        <v>1458</v>
      </c>
      <c r="E80" s="15" t="s">
        <v>542</v>
      </c>
      <c r="F80" s="15" t="str">
        <f t="shared" si="0"/>
        <v>Hamburg / Interdisziplinäres Darmzentrum Barmbek / FAD-MF-121-V</v>
      </c>
      <c r="G80" s="9"/>
      <c r="K80" s="12" t="s">
        <v>308</v>
      </c>
    </row>
    <row r="81" spans="1:11" x14ac:dyDescent="0.25">
      <c r="A81" s="15" t="s">
        <v>1149</v>
      </c>
      <c r="B81" s="15" t="s">
        <v>591</v>
      </c>
      <c r="C81" s="15" t="s">
        <v>89</v>
      </c>
      <c r="D81" s="15" t="s">
        <v>1459</v>
      </c>
      <c r="E81" s="15" t="s">
        <v>523</v>
      </c>
      <c r="F81" s="15" t="str">
        <f t="shared" si="0"/>
        <v>Frankfurt am Main / Darmzentrum Frankfurt Nordwest / FAD-MF-122-V</v>
      </c>
      <c r="G81" s="9"/>
      <c r="K81" s="12" t="s">
        <v>309</v>
      </c>
    </row>
    <row r="82" spans="1:11" x14ac:dyDescent="0.25">
      <c r="A82" s="15" t="s">
        <v>1392</v>
      </c>
      <c r="B82" s="15" t="s">
        <v>592</v>
      </c>
      <c r="C82" s="15" t="s">
        <v>136</v>
      </c>
      <c r="D82" s="15" t="s">
        <v>593</v>
      </c>
      <c r="E82" s="15" t="s">
        <v>512</v>
      </c>
      <c r="F82" s="15" t="str">
        <f t="shared" si="0"/>
        <v>Wesseling / Darmzentrum Rhein-Erft / FAD-MF-123-V</v>
      </c>
      <c r="G82" s="9"/>
      <c r="K82" s="12" t="s">
        <v>310</v>
      </c>
    </row>
    <row r="83" spans="1:11" x14ac:dyDescent="0.25">
      <c r="A83" s="15" t="s">
        <v>1294</v>
      </c>
      <c r="B83" s="15" t="s">
        <v>1010</v>
      </c>
      <c r="C83" s="15" t="s">
        <v>133</v>
      </c>
      <c r="D83" s="15" t="s">
        <v>1460</v>
      </c>
      <c r="E83" s="15" t="s">
        <v>512</v>
      </c>
      <c r="F83" s="15" t="str">
        <f t="shared" si="0"/>
        <v>Münster / Darmkrebszentrum Clemenshospital/Portal 10, Münster / FAD-MF-126-V</v>
      </c>
      <c r="G83" s="9"/>
      <c r="K83" s="12" t="s">
        <v>311</v>
      </c>
    </row>
    <row r="84" spans="1:11" x14ac:dyDescent="0.25">
      <c r="A84" s="15" t="s">
        <v>1275</v>
      </c>
      <c r="B84" s="15" t="s">
        <v>598</v>
      </c>
      <c r="C84" s="15" t="s">
        <v>139</v>
      </c>
      <c r="D84" s="15" t="s">
        <v>1461</v>
      </c>
      <c r="E84" s="15" t="s">
        <v>512</v>
      </c>
      <c r="F84" s="15" t="str">
        <f t="shared" si="0"/>
        <v>Moers / Darmzentrum Bethanien Moers / FAD-MF-131-V</v>
      </c>
      <c r="G84" s="9"/>
      <c r="K84" s="12" t="s">
        <v>312</v>
      </c>
    </row>
    <row r="85" spans="1:11" x14ac:dyDescent="0.25">
      <c r="A85" s="15" t="s">
        <v>1267</v>
      </c>
      <c r="B85" s="15" t="s">
        <v>703</v>
      </c>
      <c r="C85" s="15" t="s">
        <v>141</v>
      </c>
      <c r="D85" s="15" t="s">
        <v>1462</v>
      </c>
      <c r="E85" s="15" t="s">
        <v>523</v>
      </c>
      <c r="F85" s="15" t="str">
        <f t="shared" si="0"/>
        <v>Marburg / Darmzentrum Marburg im Comprehensive Cancer Center (CCC) Marburg / FAD-MF-133-V</v>
      </c>
      <c r="G85" s="9"/>
      <c r="K85" s="12" t="s">
        <v>313</v>
      </c>
    </row>
    <row r="86" spans="1:11" x14ac:dyDescent="0.25">
      <c r="A86" s="15" t="s">
        <v>1121</v>
      </c>
      <c r="B86" s="15" t="s">
        <v>600</v>
      </c>
      <c r="C86" s="15" t="s">
        <v>62</v>
      </c>
      <c r="D86" s="15" t="s">
        <v>728</v>
      </c>
      <c r="E86" s="15" t="s">
        <v>512</v>
      </c>
      <c r="F86" s="15" t="str">
        <f t="shared" si="0"/>
        <v>Dortmund / Darmzentrum Klinikum Dortmund / FAD-MF-135-V</v>
      </c>
      <c r="G86" s="9"/>
      <c r="K86" s="12" t="s">
        <v>314</v>
      </c>
    </row>
    <row r="87" spans="1:11" x14ac:dyDescent="0.25">
      <c r="A87" s="15" t="s">
        <v>1463</v>
      </c>
      <c r="B87" s="15" t="s">
        <v>987</v>
      </c>
      <c r="C87" s="15" t="s">
        <v>517</v>
      </c>
      <c r="D87" s="15" t="s">
        <v>988</v>
      </c>
      <c r="E87" s="15" t="s">
        <v>517</v>
      </c>
      <c r="F87" s="15" t="str">
        <f t="shared" si="0"/>
        <v>Berlin / Darmkrebszentrum Vivantes Klinikum im Friedrichshain / FAD-MF-137-V</v>
      </c>
      <c r="G87" s="9"/>
      <c r="K87" s="12" t="s">
        <v>315</v>
      </c>
    </row>
    <row r="88" spans="1:11" x14ac:dyDescent="0.25">
      <c r="A88" s="15" t="s">
        <v>1295</v>
      </c>
      <c r="B88" s="15" t="s">
        <v>601</v>
      </c>
      <c r="C88" s="15" t="s">
        <v>133</v>
      </c>
      <c r="D88" s="15" t="s">
        <v>729</v>
      </c>
      <c r="E88" s="15" t="s">
        <v>512</v>
      </c>
      <c r="F88" s="15" t="str">
        <f t="shared" ref="F88:F151" si="1">CONCATENATE(C88," / ",B88," / ",A88)</f>
        <v>Münster / Darmzentrum am St. Franziskus-Hospital Münster / FAD-MF-139-V</v>
      </c>
      <c r="G88" s="9"/>
      <c r="K88" s="12" t="s">
        <v>316</v>
      </c>
    </row>
    <row r="89" spans="1:11" x14ac:dyDescent="0.25">
      <c r="A89" s="15" t="s">
        <v>1406</v>
      </c>
      <c r="B89" s="15" t="s">
        <v>872</v>
      </c>
      <c r="C89" s="15" t="s">
        <v>142</v>
      </c>
      <c r="D89" s="15" t="s">
        <v>812</v>
      </c>
      <c r="E89" s="15" t="s">
        <v>512</v>
      </c>
      <c r="F89" s="15" t="str">
        <f t="shared" si="1"/>
        <v>Wuppertal / Darmkrebszentrum am Helios Universitätsklinikum Wuppertal / FAD-MF-141-V</v>
      </c>
      <c r="G89" s="9"/>
      <c r="K89" s="12" t="s">
        <v>317</v>
      </c>
    </row>
    <row r="90" spans="1:11" x14ac:dyDescent="0.25">
      <c r="A90" s="15" t="s">
        <v>1330</v>
      </c>
      <c r="B90" s="15" t="s">
        <v>602</v>
      </c>
      <c r="C90" s="15" t="s">
        <v>143</v>
      </c>
      <c r="D90" s="15" t="s">
        <v>1464</v>
      </c>
      <c r="E90" s="15" t="s">
        <v>603</v>
      </c>
      <c r="F90" s="15" t="str">
        <f t="shared" si="1"/>
        <v>Potsdam / Darmzentrum Klinikum Ernst von Bergmann Potsdam / FAD-MF-142-V</v>
      </c>
      <c r="G90" s="9"/>
      <c r="K90" s="12" t="s">
        <v>318</v>
      </c>
    </row>
    <row r="91" spans="1:11" x14ac:dyDescent="0.25">
      <c r="A91" s="15" t="s">
        <v>1380</v>
      </c>
      <c r="B91" s="15" t="s">
        <v>730</v>
      </c>
      <c r="C91" s="15" t="s">
        <v>144</v>
      </c>
      <c r="D91" s="15" t="s">
        <v>1465</v>
      </c>
      <c r="E91" s="15" t="s">
        <v>515</v>
      </c>
      <c r="F91" s="15" t="str">
        <f t="shared" si="1"/>
        <v>Tübingen / Darmkrebszentrum im Zentrum für Gastrointestinale Onkologie Tübingen / FAD-MF-144-V</v>
      </c>
      <c r="G91" s="10"/>
      <c r="K91" s="12" t="s">
        <v>319</v>
      </c>
    </row>
    <row r="92" spans="1:11" x14ac:dyDescent="0.25">
      <c r="A92" s="15" t="s">
        <v>1466</v>
      </c>
      <c r="B92" s="15" t="s">
        <v>689</v>
      </c>
      <c r="C92" s="15" t="s">
        <v>147</v>
      </c>
      <c r="D92" s="15" t="s">
        <v>1467</v>
      </c>
      <c r="E92" s="15" t="s">
        <v>520</v>
      </c>
      <c r="F92" s="15" t="str">
        <f t="shared" si="1"/>
        <v>Kaufbeuren / Darmkrebszentrum Kaufbeuren / FAD-MF-148-V</v>
      </c>
      <c r="G92" s="9"/>
      <c r="K92" s="12" t="s">
        <v>320</v>
      </c>
    </row>
    <row r="93" spans="1:11" x14ac:dyDescent="0.25">
      <c r="A93" s="15" t="s">
        <v>1409</v>
      </c>
      <c r="B93" s="15" t="s">
        <v>606</v>
      </c>
      <c r="C93" s="15" t="s">
        <v>121</v>
      </c>
      <c r="D93" s="15" t="s">
        <v>1468</v>
      </c>
      <c r="E93" s="15" t="s">
        <v>520</v>
      </c>
      <c r="F93" s="15" t="str">
        <f t="shared" si="1"/>
        <v>Würzburg / Darmzentrum Juliusspital Würzburg / FAD-MF-149-V</v>
      </c>
      <c r="G93" s="9"/>
      <c r="K93" s="12" t="s">
        <v>321</v>
      </c>
    </row>
    <row r="94" spans="1:11" x14ac:dyDescent="0.25">
      <c r="A94" s="15" t="s">
        <v>1207</v>
      </c>
      <c r="B94" s="15" t="s">
        <v>607</v>
      </c>
      <c r="C94" s="15" t="s">
        <v>86</v>
      </c>
      <c r="D94" s="15" t="s">
        <v>1469</v>
      </c>
      <c r="E94" s="15" t="s">
        <v>525</v>
      </c>
      <c r="F94" s="15" t="str">
        <f t="shared" si="1"/>
        <v>Hildesheim / Darmkrebszentrum am St. Bernward Krankenhaus Hildesheim / FAD-MF-150-V</v>
      </c>
      <c r="G94" s="9"/>
      <c r="K94" s="12" t="s">
        <v>322</v>
      </c>
    </row>
    <row r="95" spans="1:11" x14ac:dyDescent="0.25">
      <c r="A95" s="15" t="s">
        <v>1082</v>
      </c>
      <c r="B95" s="15" t="s">
        <v>610</v>
      </c>
      <c r="C95" s="15" t="s">
        <v>148</v>
      </c>
      <c r="D95" s="15" t="s">
        <v>1470</v>
      </c>
      <c r="E95" s="15" t="s">
        <v>512</v>
      </c>
      <c r="F95" s="15" t="str">
        <f t="shared" si="1"/>
        <v>Bonn / Darmzentrum Johanniter Krankenhaus Bonn / FAD-MF-154-V</v>
      </c>
      <c r="G95" s="9"/>
      <c r="K95" s="12" t="s">
        <v>323</v>
      </c>
    </row>
    <row r="96" spans="1:11" x14ac:dyDescent="0.25">
      <c r="A96" s="15" t="s">
        <v>1252</v>
      </c>
      <c r="B96" s="15" t="s">
        <v>614</v>
      </c>
      <c r="C96" s="15" t="s">
        <v>150</v>
      </c>
      <c r="D96" s="15" t="s">
        <v>1471</v>
      </c>
      <c r="E96" s="15" t="s">
        <v>531</v>
      </c>
      <c r="F96" s="15" t="str">
        <f t="shared" si="1"/>
        <v>Ludwigshafen am Rhein / Darmzentrum Rheinpfalz am Klinikum der Stadt Ludwigshafen / FAD-MF-160-V</v>
      </c>
      <c r="G96" s="9"/>
      <c r="K96" s="12" t="s">
        <v>324</v>
      </c>
    </row>
    <row r="97" spans="1:11" x14ac:dyDescent="0.25">
      <c r="A97" s="15" t="s">
        <v>1332</v>
      </c>
      <c r="B97" s="15" t="s">
        <v>617</v>
      </c>
      <c r="C97" s="15" t="s">
        <v>152</v>
      </c>
      <c r="D97" s="15" t="s">
        <v>1472</v>
      </c>
      <c r="E97" s="15" t="s">
        <v>515</v>
      </c>
      <c r="F97" s="15" t="str">
        <f t="shared" si="1"/>
        <v>Ravensburg / Darmzentrum Ravensburg / FAD-MF-162-V</v>
      </c>
      <c r="G97" s="9"/>
      <c r="K97" s="12" t="s">
        <v>325</v>
      </c>
    </row>
    <row r="98" spans="1:11" x14ac:dyDescent="0.25">
      <c r="A98" s="15" t="s">
        <v>1211</v>
      </c>
      <c r="B98" s="15" t="s">
        <v>619</v>
      </c>
      <c r="C98" s="15" t="s">
        <v>153</v>
      </c>
      <c r="D98" s="15" t="s">
        <v>687</v>
      </c>
      <c r="E98" s="15" t="s">
        <v>520</v>
      </c>
      <c r="F98" s="15" t="str">
        <f t="shared" si="1"/>
        <v>Ingolstadt / Darmkrebszentrum Ingolstadt / FAD-MF-167-V</v>
      </c>
      <c r="K98" s="12" t="s">
        <v>326</v>
      </c>
    </row>
    <row r="99" spans="1:11" x14ac:dyDescent="0.25">
      <c r="A99" s="15" t="s">
        <v>1473</v>
      </c>
      <c r="B99" s="15" t="s">
        <v>732</v>
      </c>
      <c r="C99" s="15" t="s">
        <v>776</v>
      </c>
      <c r="D99" s="15" t="s">
        <v>1474</v>
      </c>
      <c r="E99" s="15" t="s">
        <v>531</v>
      </c>
      <c r="F99" s="15" t="str">
        <f t="shared" si="1"/>
        <v>Kaiserslautern / Darmkrebszentrum Kaiserslautern am Westpfalz-Klinikum / FAD-MF-173-V</v>
      </c>
      <c r="G99" s="9"/>
      <c r="K99" s="12" t="s">
        <v>327</v>
      </c>
    </row>
    <row r="100" spans="1:11" x14ac:dyDescent="0.25">
      <c r="A100" s="15" t="s">
        <v>1290</v>
      </c>
      <c r="B100" s="15" t="s">
        <v>970</v>
      </c>
      <c r="C100" s="15" t="s">
        <v>94</v>
      </c>
      <c r="D100" s="15" t="s">
        <v>1475</v>
      </c>
      <c r="E100" s="15" t="s">
        <v>520</v>
      </c>
      <c r="F100" s="15" t="str">
        <f t="shared" si="1"/>
        <v>München / Darmkrebszentrum am LMU Klinikum / FAD-MF-174-V</v>
      </c>
      <c r="K100" s="12" t="s">
        <v>328</v>
      </c>
    </row>
    <row r="101" spans="1:11" x14ac:dyDescent="0.25">
      <c r="A101" s="15" t="s">
        <v>1139</v>
      </c>
      <c r="B101" s="15" t="s">
        <v>906</v>
      </c>
      <c r="C101" s="15" t="s">
        <v>905</v>
      </c>
      <c r="D101" s="15" t="s">
        <v>907</v>
      </c>
      <c r="E101" s="15" t="s">
        <v>541</v>
      </c>
      <c r="F101" s="15" t="str">
        <f t="shared" si="1"/>
        <v>Erfurt / Helios Darmzentrum Erfurt / FAD-MF-175-V</v>
      </c>
      <c r="G101" s="9"/>
      <c r="K101" s="12" t="s">
        <v>329</v>
      </c>
    </row>
    <row r="102" spans="1:11" x14ac:dyDescent="0.25">
      <c r="A102" s="15" t="s">
        <v>1173</v>
      </c>
      <c r="B102" s="15" t="s">
        <v>1476</v>
      </c>
      <c r="C102" s="15" t="s">
        <v>156</v>
      </c>
      <c r="D102" s="15" t="s">
        <v>1477</v>
      </c>
      <c r="E102" s="15" t="s">
        <v>515</v>
      </c>
      <c r="F102" s="15" t="str">
        <f t="shared" si="1"/>
        <v>Göppingen / Darmkrebszentrum des ALB FILS KLINIKUMS / FAD-MF-177-V</v>
      </c>
      <c r="G102" s="9"/>
      <c r="K102" s="12" t="s">
        <v>330</v>
      </c>
    </row>
    <row r="103" spans="1:11" x14ac:dyDescent="0.25">
      <c r="A103" s="15" t="s">
        <v>1056</v>
      </c>
      <c r="B103" s="15" t="s">
        <v>733</v>
      </c>
      <c r="C103" s="15" t="s">
        <v>517</v>
      </c>
      <c r="D103" s="15" t="s">
        <v>885</v>
      </c>
      <c r="E103" s="15" t="s">
        <v>517</v>
      </c>
      <c r="F103" s="15" t="str">
        <f t="shared" si="1"/>
        <v>Berlin / Darmzentrum Berlin I Westend / FAD-MF-178-V</v>
      </c>
      <c r="G103" s="9"/>
      <c r="K103" s="12" t="s">
        <v>331</v>
      </c>
    </row>
    <row r="104" spans="1:11" x14ac:dyDescent="0.25">
      <c r="A104" s="15" t="s">
        <v>1386</v>
      </c>
      <c r="B104" s="15" t="s">
        <v>623</v>
      </c>
      <c r="C104" s="15" t="s">
        <v>157</v>
      </c>
      <c r="D104" s="15" t="s">
        <v>1478</v>
      </c>
      <c r="E104" s="15" t="s">
        <v>520</v>
      </c>
      <c r="F104" s="15" t="str">
        <f t="shared" si="1"/>
        <v>Weiden in der Oberpfalz / Darmkrebszentrum Nordoberpfalz / FAD-MF-179-V</v>
      </c>
      <c r="G104" s="9"/>
      <c r="K104" s="12" t="s">
        <v>332</v>
      </c>
    </row>
    <row r="105" spans="1:11" x14ac:dyDescent="0.25">
      <c r="A105" s="15" t="s">
        <v>1204</v>
      </c>
      <c r="B105" s="15" t="s">
        <v>624</v>
      </c>
      <c r="C105" s="15" t="s">
        <v>920</v>
      </c>
      <c r="D105" s="15" t="s">
        <v>1479</v>
      </c>
      <c r="E105" s="15" t="s">
        <v>512</v>
      </c>
      <c r="F105" s="15" t="str">
        <f t="shared" si="1"/>
        <v>Herne / Darmkrebszentrum St. Anna Hospital Herne / FAD-MF-180-V</v>
      </c>
      <c r="G105" s="9"/>
      <c r="K105" s="12" t="s">
        <v>333</v>
      </c>
    </row>
    <row r="106" spans="1:11" x14ac:dyDescent="0.25">
      <c r="A106" s="15" t="s">
        <v>1132</v>
      </c>
      <c r="B106" s="15" t="s">
        <v>994</v>
      </c>
      <c r="C106" s="15" t="s">
        <v>118</v>
      </c>
      <c r="D106" s="15" t="s">
        <v>1480</v>
      </c>
      <c r="E106" s="15" t="s">
        <v>512</v>
      </c>
      <c r="F106" s="15" t="str">
        <f t="shared" si="1"/>
        <v>Düsseldorf / Darmkrebszentrum Universitätsklinikum Düsseldorf / FAD-MF-185-V</v>
      </c>
      <c r="G106" s="9"/>
      <c r="K106" s="12" t="s">
        <v>334</v>
      </c>
    </row>
    <row r="107" spans="1:11" x14ac:dyDescent="0.25">
      <c r="A107" s="15" t="s">
        <v>1256</v>
      </c>
      <c r="B107" s="15" t="s">
        <v>630</v>
      </c>
      <c r="C107" s="15" t="s">
        <v>162</v>
      </c>
      <c r="D107" s="15" t="s">
        <v>782</v>
      </c>
      <c r="E107" s="15" t="s">
        <v>525</v>
      </c>
      <c r="F107" s="15" t="str">
        <f t="shared" si="1"/>
        <v>Lüneburg / Darmkrebszentrum Lüneburg / FAD-MF-186-V</v>
      </c>
      <c r="G107" s="9"/>
      <c r="K107" s="12" t="s">
        <v>335</v>
      </c>
    </row>
    <row r="108" spans="1:11" x14ac:dyDescent="0.25">
      <c r="A108" s="15" t="s">
        <v>1060</v>
      </c>
      <c r="B108" s="15" t="s">
        <v>631</v>
      </c>
      <c r="C108" s="15" t="s">
        <v>517</v>
      </c>
      <c r="D108" s="15" t="s">
        <v>632</v>
      </c>
      <c r="E108" s="15" t="s">
        <v>517</v>
      </c>
      <c r="F108" s="15" t="str">
        <f t="shared" si="1"/>
        <v>Berlin / Darmkrebszentrum Sana Klinikum Lichtenberg / FAD-MF-187-V</v>
      </c>
      <c r="G108" s="9"/>
      <c r="K108" s="12" t="s">
        <v>336</v>
      </c>
    </row>
    <row r="109" spans="1:11" x14ac:dyDescent="0.25">
      <c r="A109" s="15" t="s">
        <v>1039</v>
      </c>
      <c r="B109" s="15" t="s">
        <v>881</v>
      </c>
      <c r="C109" s="15" t="s">
        <v>164</v>
      </c>
      <c r="D109" s="15" t="s">
        <v>1481</v>
      </c>
      <c r="E109" s="15" t="s">
        <v>520</v>
      </c>
      <c r="F109" s="15" t="str">
        <f t="shared" si="1"/>
        <v>Augsburg / Darmkrebszentrum Universitätsklinikum Augsburg / FAD-MF-190-V</v>
      </c>
      <c r="G109" s="9"/>
      <c r="K109" s="12" t="s">
        <v>337</v>
      </c>
    </row>
    <row r="110" spans="1:11" x14ac:dyDescent="0.25">
      <c r="A110" s="15" t="s">
        <v>1214</v>
      </c>
      <c r="B110" s="15" t="s">
        <v>633</v>
      </c>
      <c r="C110" s="15" t="s">
        <v>165</v>
      </c>
      <c r="D110" s="15" t="s">
        <v>634</v>
      </c>
      <c r="E110" s="15" t="s">
        <v>515</v>
      </c>
      <c r="F110" s="15" t="str">
        <f t="shared" si="1"/>
        <v>Karlsruhe / Darmzentrum Städtisches Klinikum Karlsruhe / FAD-MF-191-V</v>
      </c>
      <c r="G110" s="9"/>
      <c r="K110" s="12" t="s">
        <v>338</v>
      </c>
    </row>
    <row r="111" spans="1:11" x14ac:dyDescent="0.25">
      <c r="A111" s="15" t="s">
        <v>1383</v>
      </c>
      <c r="B111" s="15" t="s">
        <v>789</v>
      </c>
      <c r="C111" s="15" t="s">
        <v>790</v>
      </c>
      <c r="D111" s="15" t="s">
        <v>791</v>
      </c>
      <c r="E111" s="15" t="s">
        <v>525</v>
      </c>
      <c r="F111" s="15" t="str">
        <f t="shared" si="1"/>
        <v>Vechta / Darmkrebszentrum St. Marienhospital Vechta / FAD-MF-196-V</v>
      </c>
      <c r="G111" s="9"/>
      <c r="K111" s="12" t="s">
        <v>339</v>
      </c>
    </row>
    <row r="112" spans="1:11" x14ac:dyDescent="0.25">
      <c r="A112" s="15" t="s">
        <v>1321</v>
      </c>
      <c r="B112" s="15" t="s">
        <v>639</v>
      </c>
      <c r="C112" s="15" t="s">
        <v>167</v>
      </c>
      <c r="D112" s="15" t="s">
        <v>1482</v>
      </c>
      <c r="E112" s="15" t="s">
        <v>525</v>
      </c>
      <c r="F112" s="15" t="str">
        <f t="shared" si="1"/>
        <v>Osnabrück / Darmkrebszentrum am Marienhospital Osnabrück / FAD-MF-198-V</v>
      </c>
      <c r="G112" s="9"/>
      <c r="K112" s="12" t="s">
        <v>340</v>
      </c>
    </row>
    <row r="113" spans="1:11" x14ac:dyDescent="0.25">
      <c r="A113" s="15" t="s">
        <v>1135</v>
      </c>
      <c r="B113" s="15" t="s">
        <v>1483</v>
      </c>
      <c r="C113" s="15" t="s">
        <v>1136</v>
      </c>
      <c r="D113" s="15" t="s">
        <v>1484</v>
      </c>
      <c r="E113" s="15" t="s">
        <v>603</v>
      </c>
      <c r="F113" s="15" t="str">
        <f t="shared" si="1"/>
        <v>Eberswalde / Darmkrebszentrum Nordostbrandenburg am GLG Werner Forßmann Klinikum Eberswalde / FAD-MF-202-V</v>
      </c>
      <c r="G113" s="9"/>
      <c r="K113" s="12" t="s">
        <v>341</v>
      </c>
    </row>
    <row r="114" spans="1:11" x14ac:dyDescent="0.25">
      <c r="A114" s="15" t="s">
        <v>1050</v>
      </c>
      <c r="B114" s="15" t="s">
        <v>641</v>
      </c>
      <c r="C114" s="15" t="s">
        <v>169</v>
      </c>
      <c r="D114" s="15" t="s">
        <v>1485</v>
      </c>
      <c r="E114" s="15" t="s">
        <v>520</v>
      </c>
      <c r="F114" s="15" t="str">
        <f t="shared" si="1"/>
        <v>Bamberg / Darmkrebszentrum Bamberg / FAD-MF-205-V</v>
      </c>
      <c r="G114" s="9"/>
      <c r="K114" s="12" t="s">
        <v>342</v>
      </c>
    </row>
    <row r="115" spans="1:11" x14ac:dyDescent="0.25">
      <c r="A115" s="15" t="s">
        <v>1486</v>
      </c>
      <c r="B115" s="15" t="s">
        <v>1487</v>
      </c>
      <c r="C115" s="15" t="s">
        <v>171</v>
      </c>
      <c r="D115" s="15" t="s">
        <v>1488</v>
      </c>
      <c r="E115" s="15" t="s">
        <v>512</v>
      </c>
      <c r="F115" s="15" t="str">
        <f t="shared" si="1"/>
        <v>Minden / Darmkrebszentrum Minden / FAD-MF-210-V</v>
      </c>
      <c r="G115" s="9"/>
      <c r="K115" s="12" t="s">
        <v>343</v>
      </c>
    </row>
    <row r="116" spans="1:11" x14ac:dyDescent="0.25">
      <c r="A116" s="15" t="s">
        <v>1228</v>
      </c>
      <c r="B116" s="15" t="s">
        <v>922</v>
      </c>
      <c r="C116" s="15" t="s">
        <v>82</v>
      </c>
      <c r="D116" s="15" t="s">
        <v>1489</v>
      </c>
      <c r="E116" s="15" t="s">
        <v>512</v>
      </c>
      <c r="F116" s="15" t="str">
        <f t="shared" si="1"/>
        <v>Köln / Darmkrebszentrum Köln-Hohenlind / FAD-MF-214-V</v>
      </c>
      <c r="G116" s="10"/>
      <c r="K116" s="12" t="s">
        <v>344</v>
      </c>
    </row>
    <row r="117" spans="1:11" x14ac:dyDescent="0.25">
      <c r="A117" s="15" t="s">
        <v>1322</v>
      </c>
      <c r="B117" s="15" t="s">
        <v>642</v>
      </c>
      <c r="C117" s="15" t="s">
        <v>167</v>
      </c>
      <c r="D117" s="15" t="s">
        <v>643</v>
      </c>
      <c r="E117" s="15" t="s">
        <v>525</v>
      </c>
      <c r="F117" s="15" t="str">
        <f t="shared" si="1"/>
        <v>Osnabrück / Darmkrebszentrum Klinikum Osnabrück / FAD-MF-215-V</v>
      </c>
      <c r="G117" s="9"/>
      <c r="K117" s="12" t="s">
        <v>345</v>
      </c>
    </row>
    <row r="118" spans="1:11" x14ac:dyDescent="0.25">
      <c r="A118" s="15" t="s">
        <v>1061</v>
      </c>
      <c r="B118" s="15" t="s">
        <v>644</v>
      </c>
      <c r="C118" s="15" t="s">
        <v>517</v>
      </c>
      <c r="D118" s="15" t="s">
        <v>1490</v>
      </c>
      <c r="E118" s="15" t="s">
        <v>517</v>
      </c>
      <c r="F118" s="15" t="str">
        <f t="shared" si="1"/>
        <v>Berlin / Darmkrebszentrum Park-Klinik Weißensee Berlin / FAD-MF-216-V</v>
      </c>
      <c r="G118" s="9"/>
      <c r="K118" s="12" t="s">
        <v>346</v>
      </c>
    </row>
    <row r="119" spans="1:11" x14ac:dyDescent="0.25">
      <c r="A119" s="15" t="s">
        <v>1344</v>
      </c>
      <c r="B119" s="15" t="s">
        <v>712</v>
      </c>
      <c r="C119" s="15" t="s">
        <v>172</v>
      </c>
      <c r="D119" s="15" t="s">
        <v>1491</v>
      </c>
      <c r="E119" s="15" t="s">
        <v>525</v>
      </c>
      <c r="F119" s="15" t="str">
        <f t="shared" si="1"/>
        <v>Rotenburg (Wümme) / Darmkrebszentrum am AGAPLESION DIAKONIEKLINIKUM ROTENBURG / FAD-MF-217-V</v>
      </c>
      <c r="K119" s="12" t="s">
        <v>347</v>
      </c>
    </row>
    <row r="120" spans="1:11" x14ac:dyDescent="0.25">
      <c r="A120" s="15" t="s">
        <v>1140</v>
      </c>
      <c r="B120" s="15" t="s">
        <v>1</v>
      </c>
      <c r="C120" s="15" t="s">
        <v>174</v>
      </c>
      <c r="D120" s="15" t="s">
        <v>995</v>
      </c>
      <c r="E120" s="15" t="s">
        <v>520</v>
      </c>
      <c r="F120" s="15" t="str">
        <f t="shared" si="1"/>
        <v>Erlangen / Darmkrebszentrum Erlangen / FAD-MF-220-V</v>
      </c>
      <c r="G120" s="9"/>
      <c r="K120" s="12" t="s">
        <v>348</v>
      </c>
    </row>
    <row r="121" spans="1:11" x14ac:dyDescent="0.25">
      <c r="A121" s="15" t="s">
        <v>1046</v>
      </c>
      <c r="B121" s="15" t="s">
        <v>4</v>
      </c>
      <c r="C121" s="15" t="s">
        <v>176</v>
      </c>
      <c r="D121" s="15" t="s">
        <v>5</v>
      </c>
      <c r="E121" s="15" t="s">
        <v>6</v>
      </c>
      <c r="F121" s="15" t="str">
        <f t="shared" si="1"/>
        <v>Baden / Interdisziplinäres Darmkrebszentrum am Kantonsspital Baden / FAD-MF-223-V</v>
      </c>
      <c r="G121" s="9"/>
      <c r="K121" s="12" t="s">
        <v>349</v>
      </c>
    </row>
    <row r="122" spans="1:11" x14ac:dyDescent="0.25">
      <c r="A122" s="15" t="s">
        <v>1244</v>
      </c>
      <c r="B122" s="15" t="s">
        <v>925</v>
      </c>
      <c r="C122" s="15" t="s">
        <v>177</v>
      </c>
      <c r="D122" s="15" t="s">
        <v>1492</v>
      </c>
      <c r="E122" s="15" t="s">
        <v>7</v>
      </c>
      <c r="F122" s="15" t="str">
        <f t="shared" si="1"/>
        <v>Linz / Darm-Gesundheitszentrum im Ordensklinikum Linz / FAD-MF-224-V</v>
      </c>
      <c r="G122" s="9"/>
      <c r="K122" s="12" t="s">
        <v>350</v>
      </c>
    </row>
    <row r="123" spans="1:11" x14ac:dyDescent="0.25">
      <c r="A123" s="15" t="s">
        <v>1124</v>
      </c>
      <c r="B123" s="15" t="s">
        <v>8</v>
      </c>
      <c r="C123" s="15" t="s">
        <v>178</v>
      </c>
      <c r="D123" s="15" t="s">
        <v>9</v>
      </c>
      <c r="E123" s="15" t="s">
        <v>524</v>
      </c>
      <c r="F123" s="15" t="str">
        <f t="shared" si="1"/>
        <v>Dresden / Darmkrebszentrum am Diakonissenkrankenhaus Dresden / FAD-MF-225-V</v>
      </c>
      <c r="G123" s="9"/>
      <c r="K123" s="12" t="s">
        <v>351</v>
      </c>
    </row>
    <row r="124" spans="1:11" x14ac:dyDescent="0.25">
      <c r="A124" s="15" t="s">
        <v>1227</v>
      </c>
      <c r="B124" s="15" t="s">
        <v>863</v>
      </c>
      <c r="C124" s="15" t="s">
        <v>82</v>
      </c>
      <c r="D124" s="15" t="s">
        <v>1493</v>
      </c>
      <c r="E124" s="15" t="s">
        <v>512</v>
      </c>
      <c r="F124" s="15" t="str">
        <f t="shared" si="1"/>
        <v>Köln / Darmkrebszentrum im CIO Köln / FAD-MF-226-V</v>
      </c>
      <c r="G124" s="9"/>
      <c r="K124" s="12" t="s">
        <v>352</v>
      </c>
    </row>
    <row r="125" spans="1:11" x14ac:dyDescent="0.25">
      <c r="A125" s="15" t="s">
        <v>1107</v>
      </c>
      <c r="B125" s="15" t="s">
        <v>1108</v>
      </c>
      <c r="C125" s="15" t="s">
        <v>1109</v>
      </c>
      <c r="D125" s="15" t="s">
        <v>1494</v>
      </c>
      <c r="E125" s="15" t="s">
        <v>603</v>
      </c>
      <c r="F125" s="15" t="str">
        <f t="shared" si="1"/>
        <v>Cottbus / Darmkrebszentrum an der Medizinischen Universität Lausitz- Carl Thiem | Cottbus / FAD-MF-227-V</v>
      </c>
      <c r="G125" s="9"/>
      <c r="K125" s="12" t="s">
        <v>353</v>
      </c>
    </row>
    <row r="126" spans="1:11" x14ac:dyDescent="0.25">
      <c r="A126" s="15" t="s">
        <v>1195</v>
      </c>
      <c r="B126" s="15" t="s">
        <v>10</v>
      </c>
      <c r="C126" s="15" t="s">
        <v>116</v>
      </c>
      <c r="D126" s="15" t="s">
        <v>773</v>
      </c>
      <c r="E126" s="15" t="s">
        <v>525</v>
      </c>
      <c r="F126" s="15" t="str">
        <f t="shared" si="1"/>
        <v>Hannover / Darmkrebszentrum am KRH Klinikum Siloah / FAD-MF-228-V</v>
      </c>
      <c r="G126" s="9"/>
      <c r="K126" s="12" t="s">
        <v>354</v>
      </c>
    </row>
    <row r="127" spans="1:11" x14ac:dyDescent="0.25">
      <c r="A127" s="15" t="s">
        <v>1495</v>
      </c>
      <c r="B127" s="15" t="s">
        <v>11</v>
      </c>
      <c r="C127" s="15" t="s">
        <v>179</v>
      </c>
      <c r="D127" s="15" t="s">
        <v>12</v>
      </c>
      <c r="E127" s="15" t="s">
        <v>520</v>
      </c>
      <c r="F127" s="15" t="str">
        <f t="shared" si="1"/>
        <v>Fürth / Darmkrebszentrum Fürth / FAD-MF-230-V</v>
      </c>
      <c r="K127" s="12" t="s">
        <v>355</v>
      </c>
    </row>
    <row r="128" spans="1:11" x14ac:dyDescent="0.25">
      <c r="A128" s="15" t="s">
        <v>1317</v>
      </c>
      <c r="B128" s="15" t="s">
        <v>13</v>
      </c>
      <c r="C128" s="15" t="s">
        <v>180</v>
      </c>
      <c r="D128" s="15" t="s">
        <v>1496</v>
      </c>
      <c r="E128" s="15" t="s">
        <v>525</v>
      </c>
      <c r="F128" s="15" t="str">
        <f t="shared" si="1"/>
        <v>Oldenburg / Darmkrebszentrum Oldenburg, Pius-Hospital / FAD-MF-231-V</v>
      </c>
      <c r="G128" s="9"/>
      <c r="K128" s="12" t="s">
        <v>356</v>
      </c>
    </row>
    <row r="129" spans="1:11" x14ac:dyDescent="0.25">
      <c r="A129" s="15" t="s">
        <v>1165</v>
      </c>
      <c r="B129" s="15" t="s">
        <v>14</v>
      </c>
      <c r="C129" s="15" t="s">
        <v>181</v>
      </c>
      <c r="D129" s="15" t="s">
        <v>1497</v>
      </c>
      <c r="E129" s="15" t="s">
        <v>525</v>
      </c>
      <c r="F129" s="15" t="str">
        <f t="shared" si="1"/>
        <v>Gehrden / Darmkrebszentrum Klinikum Robert Koch Gehrden / FAD-MF-232-V</v>
      </c>
      <c r="K129" s="12" t="s">
        <v>357</v>
      </c>
    </row>
    <row r="130" spans="1:11" x14ac:dyDescent="0.25">
      <c r="A130" s="15" t="s">
        <v>1265</v>
      </c>
      <c r="B130" s="15" t="s">
        <v>15</v>
      </c>
      <c r="C130" s="15" t="s">
        <v>168</v>
      </c>
      <c r="D130" s="15" t="s">
        <v>16</v>
      </c>
      <c r="E130" s="15" t="s">
        <v>515</v>
      </c>
      <c r="F130" s="15" t="str">
        <f t="shared" si="1"/>
        <v>Mannheim / Darmkrebszentrum Universitätsklinikum Mannheim / FAD-MF-233-V</v>
      </c>
      <c r="K130" s="12" t="s">
        <v>358</v>
      </c>
    </row>
    <row r="131" spans="1:11" x14ac:dyDescent="0.25">
      <c r="A131" s="15" t="s">
        <v>1326</v>
      </c>
      <c r="B131" s="15" t="s">
        <v>707</v>
      </c>
      <c r="C131" s="15" t="s">
        <v>182</v>
      </c>
      <c r="D131" s="15" t="s">
        <v>708</v>
      </c>
      <c r="E131" s="15" t="s">
        <v>515</v>
      </c>
      <c r="F131" s="15" t="str">
        <f t="shared" si="1"/>
        <v>Pforzheim / Darmkrebszentrum HELIOS Klinikum Pforzheim / FAD-MF-234-V</v>
      </c>
      <c r="G131" s="9"/>
      <c r="K131" s="12" t="s">
        <v>359</v>
      </c>
    </row>
    <row r="132" spans="1:11" x14ac:dyDescent="0.25">
      <c r="A132" s="15" t="s">
        <v>1213</v>
      </c>
      <c r="B132" s="15" t="s">
        <v>17</v>
      </c>
      <c r="C132" s="15" t="s">
        <v>813</v>
      </c>
      <c r="D132" s="15" t="s">
        <v>862</v>
      </c>
      <c r="E132" s="15" t="s">
        <v>541</v>
      </c>
      <c r="F132" s="15" t="str">
        <f t="shared" si="1"/>
        <v>Jena / Universitäres Darmkrebszentrum Jena / FAD-MF-235-V</v>
      </c>
      <c r="G132" s="9"/>
      <c r="K132" s="12" t="s">
        <v>360</v>
      </c>
    </row>
    <row r="133" spans="1:11" x14ac:dyDescent="0.25">
      <c r="A133" s="15" t="s">
        <v>1101</v>
      </c>
      <c r="B133" s="15" t="s">
        <v>18</v>
      </c>
      <c r="C133" s="15" t="s">
        <v>70</v>
      </c>
      <c r="D133" s="15" t="s">
        <v>1498</v>
      </c>
      <c r="E133" s="15" t="s">
        <v>524</v>
      </c>
      <c r="F133" s="15" t="str">
        <f t="shared" si="1"/>
        <v>Chemnitz / Darmkrebszentrum Klinikum Chemnitz / FAD-MF-237-V</v>
      </c>
      <c r="G133" s="9"/>
      <c r="K133" s="12" t="s">
        <v>361</v>
      </c>
    </row>
    <row r="134" spans="1:11" x14ac:dyDescent="0.25">
      <c r="A134" s="15" t="s">
        <v>1325</v>
      </c>
      <c r="B134" s="15" t="s">
        <v>1499</v>
      </c>
      <c r="C134" s="15" t="s">
        <v>140</v>
      </c>
      <c r="D134" s="15" t="s">
        <v>1500</v>
      </c>
      <c r="E134" s="15" t="s">
        <v>512</v>
      </c>
      <c r="F134" s="15" t="str">
        <f t="shared" si="1"/>
        <v>Paderborn / Darmkrebszentrum am Christlichen Klinikum Paderborn / FAD-MF-239-V</v>
      </c>
      <c r="G134" s="9"/>
      <c r="K134" s="12" t="s">
        <v>362</v>
      </c>
    </row>
    <row r="135" spans="1:11" x14ac:dyDescent="0.25">
      <c r="A135" s="15" t="s">
        <v>1125</v>
      </c>
      <c r="B135" s="15" t="s">
        <v>21</v>
      </c>
      <c r="C135" s="15" t="s">
        <v>178</v>
      </c>
      <c r="D135" s="15" t="s">
        <v>1501</v>
      </c>
      <c r="E135" s="15" t="s">
        <v>524</v>
      </c>
      <c r="F135" s="15" t="str">
        <f t="shared" si="1"/>
        <v>Dresden / Darmkrebszentrum Dresden-Friedrichstadt / FAD-MF-243-V</v>
      </c>
      <c r="G135" s="9"/>
      <c r="K135" s="12" t="s">
        <v>363</v>
      </c>
    </row>
    <row r="136" spans="1:11" x14ac:dyDescent="0.25">
      <c r="A136" s="15" t="s">
        <v>1396</v>
      </c>
      <c r="B136" s="15" t="s">
        <v>948</v>
      </c>
      <c r="C136" s="15" t="s">
        <v>126</v>
      </c>
      <c r="D136" s="15" t="s">
        <v>1502</v>
      </c>
      <c r="E136" s="15" t="s">
        <v>523</v>
      </c>
      <c r="F136" s="15" t="str">
        <f t="shared" si="1"/>
        <v>Wiesbaden / Darmkrebszentrum Helios Dr. Horst Schmidt Kliniken Wiesbaden / FAD-MF-244-V</v>
      </c>
      <c r="G136" s="9"/>
      <c r="K136" s="12" t="s">
        <v>364</v>
      </c>
    </row>
    <row r="137" spans="1:11" x14ac:dyDescent="0.25">
      <c r="A137" s="15" t="s">
        <v>1215</v>
      </c>
      <c r="B137" s="15" t="s">
        <v>1004</v>
      </c>
      <c r="C137" s="15" t="s">
        <v>165</v>
      </c>
      <c r="D137" s="15" t="s">
        <v>1005</v>
      </c>
      <c r="E137" s="15" t="s">
        <v>515</v>
      </c>
      <c r="F137" s="15" t="str">
        <f t="shared" si="1"/>
        <v>Karlsruhe / Darmkrebszentrum der ViDia Christliche Kliniken Karlsruhe / FAD-MF-245-V</v>
      </c>
      <c r="G137" s="9"/>
      <c r="K137" s="12" t="s">
        <v>365</v>
      </c>
    </row>
    <row r="138" spans="1:11" x14ac:dyDescent="0.25">
      <c r="A138" s="15" t="s">
        <v>1134</v>
      </c>
      <c r="B138" s="15" t="s">
        <v>22</v>
      </c>
      <c r="C138" s="15" t="s">
        <v>118</v>
      </c>
      <c r="D138" s="15" t="s">
        <v>23</v>
      </c>
      <c r="E138" s="15" t="s">
        <v>512</v>
      </c>
      <c r="F138" s="15" t="str">
        <f t="shared" si="1"/>
        <v>Düsseldorf / Darmkrebszentrum EVK Düsseldorf / FAD-MF-248-V</v>
      </c>
      <c r="G138" s="9"/>
      <c r="K138" s="12" t="s">
        <v>366</v>
      </c>
    </row>
    <row r="139" spans="1:11" x14ac:dyDescent="0.25">
      <c r="A139" s="15" t="s">
        <v>1342</v>
      </c>
      <c r="B139" s="15" t="s">
        <v>710</v>
      </c>
      <c r="C139" s="15" t="s">
        <v>185</v>
      </c>
      <c r="D139" s="15" t="s">
        <v>711</v>
      </c>
      <c r="E139" s="15" t="s">
        <v>588</v>
      </c>
      <c r="F139" s="15" t="str">
        <f t="shared" si="1"/>
        <v>Rostock / Darmkrebszentrum der Universitätsmedizin Rostock / FAD-MF-250-V</v>
      </c>
      <c r="G139" s="9"/>
      <c r="K139" s="12" t="s">
        <v>367</v>
      </c>
    </row>
    <row r="140" spans="1:11" x14ac:dyDescent="0.25">
      <c r="A140" s="15" t="s">
        <v>1142</v>
      </c>
      <c r="B140" s="15" t="s">
        <v>24</v>
      </c>
      <c r="C140" s="15" t="s">
        <v>75</v>
      </c>
      <c r="D140" s="15" t="s">
        <v>1503</v>
      </c>
      <c r="E140" s="15" t="s">
        <v>512</v>
      </c>
      <c r="F140" s="15" t="str">
        <f t="shared" si="1"/>
        <v>Essen / Darmkrebszentrum Kliniken Essen-Mitte / FAD-MF-251-V</v>
      </c>
      <c r="G140" s="9"/>
      <c r="K140" s="12" t="s">
        <v>368</v>
      </c>
    </row>
    <row r="141" spans="1:11" x14ac:dyDescent="0.25">
      <c r="A141" s="15" t="s">
        <v>1217</v>
      </c>
      <c r="B141" s="15" t="s">
        <v>25</v>
      </c>
      <c r="C141" s="15" t="s">
        <v>187</v>
      </c>
      <c r="D141" s="15" t="s">
        <v>1504</v>
      </c>
      <c r="E141" s="15" t="s">
        <v>520</v>
      </c>
      <c r="F141" s="15" t="str">
        <f t="shared" si="1"/>
        <v>Kempten (Allgäu) / Darmkrebszentrum Kempten-Allgäu / FAD-MF-255-V</v>
      </c>
      <c r="G141" s="9"/>
      <c r="K141" s="12" t="s">
        <v>369</v>
      </c>
    </row>
    <row r="142" spans="1:11" x14ac:dyDescent="0.25">
      <c r="A142" s="15" t="s">
        <v>1261</v>
      </c>
      <c r="B142" s="15" t="s">
        <v>26</v>
      </c>
      <c r="C142" s="15" t="s">
        <v>783</v>
      </c>
      <c r="D142" s="15" t="s">
        <v>1505</v>
      </c>
      <c r="E142" s="15" t="s">
        <v>6</v>
      </c>
      <c r="F142" s="15" t="str">
        <f t="shared" si="1"/>
        <v>Luzern 16 / Darmkrebszentrum am Luzerner Kantonsspital / FAD-MF-256-V</v>
      </c>
      <c r="G142" s="9"/>
      <c r="K142" s="12" t="s">
        <v>370</v>
      </c>
    </row>
    <row r="143" spans="1:11" x14ac:dyDescent="0.25">
      <c r="A143" s="15" t="s">
        <v>1506</v>
      </c>
      <c r="B143" s="15" t="s">
        <v>27</v>
      </c>
      <c r="C143" s="15" t="s">
        <v>517</v>
      </c>
      <c r="D143" s="15" t="s">
        <v>814</v>
      </c>
      <c r="E143" s="15" t="s">
        <v>517</v>
      </c>
      <c r="F143" s="15" t="str">
        <f t="shared" si="1"/>
        <v>Berlin / Darmkrebszentrum Berlin-Buch / FAD-MF-257-V</v>
      </c>
      <c r="G143" s="9"/>
      <c r="K143" s="12" t="s">
        <v>371</v>
      </c>
    </row>
    <row r="144" spans="1:11" x14ac:dyDescent="0.25">
      <c r="A144" s="15" t="s">
        <v>1400</v>
      </c>
      <c r="B144" s="15" t="s">
        <v>29</v>
      </c>
      <c r="C144" s="15" t="s">
        <v>189</v>
      </c>
      <c r="D144" s="15" t="s">
        <v>1507</v>
      </c>
      <c r="E144" s="15" t="s">
        <v>525</v>
      </c>
      <c r="F144" s="15" t="str">
        <f t="shared" si="1"/>
        <v>Winsen (Luhe) / Darmkrebszentrum Winsen / FAD-MF-259-V</v>
      </c>
      <c r="G144" s="9"/>
      <c r="K144" s="12" t="s">
        <v>372</v>
      </c>
    </row>
    <row r="145" spans="1:11" x14ac:dyDescent="0.25">
      <c r="A145" s="15" t="s">
        <v>1301</v>
      </c>
      <c r="B145" s="15" t="s">
        <v>33</v>
      </c>
      <c r="C145" s="15" t="s">
        <v>191</v>
      </c>
      <c r="D145" s="15" t="s">
        <v>1508</v>
      </c>
      <c r="E145" s="15" t="s">
        <v>512</v>
      </c>
      <c r="F145" s="15" t="str">
        <f t="shared" si="1"/>
        <v>Neuss / Darmkrebszentrum am Johanna-Etienne-Krankenhaus Rhein-Kreis Neuss / FAD-MF-264-V</v>
      </c>
      <c r="G145" s="9"/>
      <c r="K145" s="12" t="s">
        <v>373</v>
      </c>
    </row>
    <row r="146" spans="1:11" x14ac:dyDescent="0.25">
      <c r="A146" s="15" t="s">
        <v>1218</v>
      </c>
      <c r="B146" s="15" t="s">
        <v>34</v>
      </c>
      <c r="C146" s="15" t="s">
        <v>192</v>
      </c>
      <c r="D146" s="15" t="s">
        <v>1509</v>
      </c>
      <c r="E146" s="15" t="s">
        <v>595</v>
      </c>
      <c r="F146" s="15" t="str">
        <f t="shared" si="1"/>
        <v>Kiel / Darmkrebszentrum UKSH Kiel / FAD-MF-265-V</v>
      </c>
      <c r="G146" s="9"/>
      <c r="K146" s="12" t="s">
        <v>374</v>
      </c>
    </row>
    <row r="147" spans="1:11" x14ac:dyDescent="0.25">
      <c r="A147" s="15" t="s">
        <v>1348</v>
      </c>
      <c r="B147" s="15" t="s">
        <v>815</v>
      </c>
      <c r="C147" s="15" t="s">
        <v>193</v>
      </c>
      <c r="D147" s="15" t="s">
        <v>816</v>
      </c>
      <c r="E147" s="15" t="s">
        <v>588</v>
      </c>
      <c r="F147" s="15" t="str">
        <f t="shared" si="1"/>
        <v>Schwerin / Darmkrebszentrum Helios Kliniken Schwerin / FAD-MF-267-V</v>
      </c>
      <c r="G147" s="9"/>
      <c r="K147" s="12" t="s">
        <v>375</v>
      </c>
    </row>
    <row r="148" spans="1:11" x14ac:dyDescent="0.25">
      <c r="A148" s="15" t="s">
        <v>1100</v>
      </c>
      <c r="B148" s="15" t="s">
        <v>669</v>
      </c>
      <c r="C148" s="15" t="s">
        <v>194</v>
      </c>
      <c r="D148" s="15" t="s">
        <v>1510</v>
      </c>
      <c r="E148" s="15" t="s">
        <v>525</v>
      </c>
      <c r="F148" s="15" t="str">
        <f t="shared" si="1"/>
        <v>Celle / Darmkrebszentrum Celle / FAD-MF-271-V</v>
      </c>
      <c r="K148" s="12" t="s">
        <v>376</v>
      </c>
    </row>
    <row r="149" spans="1:11" x14ac:dyDescent="0.25">
      <c r="A149" s="15" t="s">
        <v>1150</v>
      </c>
      <c r="B149" s="15" t="s">
        <v>35</v>
      </c>
      <c r="C149" s="15" t="s">
        <v>89</v>
      </c>
      <c r="D149" s="15" t="s">
        <v>36</v>
      </c>
      <c r="E149" s="15" t="s">
        <v>523</v>
      </c>
      <c r="F149" s="15" t="str">
        <f t="shared" si="1"/>
        <v>Frankfurt am Main / Darmkrebszentrum Frankfurt Höchst / FAD-MF-273-V</v>
      </c>
      <c r="G149" s="9"/>
      <c r="K149" s="12" t="s">
        <v>377</v>
      </c>
    </row>
    <row r="150" spans="1:11" x14ac:dyDescent="0.25">
      <c r="A150" s="15" t="s">
        <v>1129</v>
      </c>
      <c r="B150" s="15" t="s">
        <v>1511</v>
      </c>
      <c r="C150" s="15" t="s">
        <v>115</v>
      </c>
      <c r="D150" s="15" t="s">
        <v>1512</v>
      </c>
      <c r="E150" s="15" t="s">
        <v>512</v>
      </c>
      <c r="F150" s="15" t="str">
        <f t="shared" si="1"/>
        <v>Duisburg / Darmkrebszentrum Sana-Bethesda Duisburg / FAD-MF-274-V</v>
      </c>
      <c r="G150" s="9"/>
      <c r="K150" s="12" t="s">
        <v>378</v>
      </c>
    </row>
    <row r="151" spans="1:11" x14ac:dyDescent="0.25">
      <c r="A151" s="15" t="s">
        <v>1358</v>
      </c>
      <c r="B151" s="15" t="s">
        <v>39</v>
      </c>
      <c r="C151" s="15" t="s">
        <v>197</v>
      </c>
      <c r="D151" s="15" t="s">
        <v>1513</v>
      </c>
      <c r="E151" s="15" t="s">
        <v>7</v>
      </c>
      <c r="F151" s="15" t="str">
        <f t="shared" si="1"/>
        <v>St. Veit an der Glan / Darmkrebszentrum Krankenhaus der Barmherzigen Brüder St. Veit an der Glan / FAD-MF-276-V</v>
      </c>
      <c r="G151" s="9"/>
      <c r="K151" s="12" t="s">
        <v>379</v>
      </c>
    </row>
    <row r="152" spans="1:11" x14ac:dyDescent="0.25">
      <c r="A152" s="15" t="s">
        <v>1052</v>
      </c>
      <c r="B152" s="15" t="s">
        <v>60</v>
      </c>
      <c r="C152" s="15" t="s">
        <v>199</v>
      </c>
      <c r="D152" s="15" t="s">
        <v>737</v>
      </c>
      <c r="E152" s="15" t="s">
        <v>520</v>
      </c>
      <c r="F152" s="15" t="str">
        <f t="shared" ref="F152:F215" si="2">CONCATENATE(C152," / ",B152," / ",A152)</f>
        <v>Bayreuth / Darmzentrum Klinikum Bayreuth / FAD-MF-281-V</v>
      </c>
      <c r="G152" s="9"/>
      <c r="K152" s="12" t="s">
        <v>380</v>
      </c>
    </row>
    <row r="153" spans="1:11" x14ac:dyDescent="0.25">
      <c r="A153" s="15" t="s">
        <v>1343</v>
      </c>
      <c r="B153" s="15" t="s">
        <v>41</v>
      </c>
      <c r="C153" s="15" t="s">
        <v>185</v>
      </c>
      <c r="D153" s="15" t="s">
        <v>42</v>
      </c>
      <c r="E153" s="15" t="s">
        <v>588</v>
      </c>
      <c r="F153" s="15" t="str">
        <f t="shared" si="2"/>
        <v>Rostock / Darmkrebszentrum Klinikum Südstadt Rostock / FAD-MF-283-V</v>
      </c>
      <c r="G153" s="9"/>
      <c r="K153" s="12" t="s">
        <v>381</v>
      </c>
    </row>
    <row r="154" spans="1:11" x14ac:dyDescent="0.25">
      <c r="A154" s="15" t="s">
        <v>1170</v>
      </c>
      <c r="B154" s="15" t="s">
        <v>43</v>
      </c>
      <c r="C154" s="15" t="s">
        <v>201</v>
      </c>
      <c r="D154" s="15" t="s">
        <v>679</v>
      </c>
      <c r="E154" s="15" t="s">
        <v>541</v>
      </c>
      <c r="F154" s="15" t="str">
        <f t="shared" si="2"/>
        <v>Gera / Darmkrebszentrum Gera / FAD-MF-284-V</v>
      </c>
      <c r="G154" s="9"/>
      <c r="K154" s="12" t="s">
        <v>382</v>
      </c>
    </row>
    <row r="155" spans="1:11" x14ac:dyDescent="0.25">
      <c r="A155" s="15" t="s">
        <v>1410</v>
      </c>
      <c r="B155" s="15" t="s">
        <v>794</v>
      </c>
      <c r="C155" s="15" t="s">
        <v>723</v>
      </c>
      <c r="D155" s="15" t="s">
        <v>738</v>
      </c>
      <c r="E155" s="15" t="s">
        <v>6</v>
      </c>
      <c r="F155" s="15" t="str">
        <f t="shared" si="2"/>
        <v>Zürich / Darmtumorzentrum am Cancer Center UniversitätsSpital Zürich / FAD-MF-287-V</v>
      </c>
      <c r="G155" s="9"/>
      <c r="K155" s="12" t="s">
        <v>383</v>
      </c>
    </row>
    <row r="156" spans="1:11" x14ac:dyDescent="0.25">
      <c r="A156" s="15" t="s">
        <v>1291</v>
      </c>
      <c r="B156" s="15" t="s">
        <v>1514</v>
      </c>
      <c r="C156" s="15" t="s">
        <v>94</v>
      </c>
      <c r="D156" s="15" t="s">
        <v>1515</v>
      </c>
      <c r="E156" s="15" t="s">
        <v>520</v>
      </c>
      <c r="F156" s="15" t="str">
        <f t="shared" si="2"/>
        <v>München / Interdisziplinäres Darmzentrum am TUM Universitätsklinikum, Klinikum rechts der Isar / FAD-MF-288-V</v>
      </c>
      <c r="G156" s="9"/>
      <c r="K156" s="12" t="s">
        <v>384</v>
      </c>
    </row>
    <row r="157" spans="1:11" x14ac:dyDescent="0.25">
      <c r="A157" s="15" t="s">
        <v>1126</v>
      </c>
      <c r="B157" s="15" t="s">
        <v>901</v>
      </c>
      <c r="C157" s="15" t="s">
        <v>178</v>
      </c>
      <c r="D157" s="15" t="s">
        <v>1516</v>
      </c>
      <c r="E157" s="15" t="s">
        <v>524</v>
      </c>
      <c r="F157" s="15" t="str">
        <f t="shared" si="2"/>
        <v>Dresden / Darmkrebszentrum am Nationalen Centrum für Tumorerkrankungen Dresden (NCT/UCC) / FAD-MF-293-V</v>
      </c>
      <c r="G157" s="9"/>
      <c r="K157" s="12" t="s">
        <v>385</v>
      </c>
    </row>
    <row r="158" spans="1:11" x14ac:dyDescent="0.25">
      <c r="A158" s="15" t="s">
        <v>1086</v>
      </c>
      <c r="B158" s="15" t="s">
        <v>662</v>
      </c>
      <c r="C158" s="15" t="s">
        <v>663</v>
      </c>
      <c r="D158" s="15" t="s">
        <v>664</v>
      </c>
      <c r="E158" s="15" t="s">
        <v>525</v>
      </c>
      <c r="F158" s="15" t="str">
        <f t="shared" si="2"/>
        <v>Braunschweig / Darmkrebszentrum Braunschweig / FAD-MF-295-V</v>
      </c>
      <c r="G158" s="9"/>
      <c r="K158" s="12" t="s">
        <v>386</v>
      </c>
    </row>
    <row r="159" spans="1:11" x14ac:dyDescent="0.25">
      <c r="A159" s="15" t="s">
        <v>1189</v>
      </c>
      <c r="B159" s="15" t="s">
        <v>680</v>
      </c>
      <c r="C159" s="15" t="s">
        <v>542</v>
      </c>
      <c r="D159" s="15" t="s">
        <v>1517</v>
      </c>
      <c r="E159" s="15" t="s">
        <v>542</v>
      </c>
      <c r="F159" s="15" t="str">
        <f t="shared" si="2"/>
        <v>Hamburg / Darmkrebszentrum am Universitätsklinikum Hamburg - Eppendorf / FAD-MF-296-V</v>
      </c>
      <c r="G159" s="9"/>
      <c r="K159" s="12" t="s">
        <v>387</v>
      </c>
    </row>
    <row r="160" spans="1:11" x14ac:dyDescent="0.25">
      <c r="A160" s="15" t="s">
        <v>1247</v>
      </c>
      <c r="B160" s="15" t="s">
        <v>926</v>
      </c>
      <c r="C160" s="15" t="s">
        <v>700</v>
      </c>
      <c r="D160" s="15" t="s">
        <v>1518</v>
      </c>
      <c r="E160" s="15" t="s">
        <v>595</v>
      </c>
      <c r="F160" s="15" t="str">
        <f t="shared" si="2"/>
        <v>Lübeck / Darmkrebszentrum am UKSH, Campus Lübeck / FAD-MF-297-V</v>
      </c>
      <c r="G160" s="9"/>
      <c r="K160" s="12" t="s">
        <v>388</v>
      </c>
    </row>
    <row r="161" spans="1:11" x14ac:dyDescent="0.25">
      <c r="A161" s="15" t="s">
        <v>1318</v>
      </c>
      <c r="B161" s="15" t="s">
        <v>971</v>
      </c>
      <c r="C161" s="15" t="s">
        <v>180</v>
      </c>
      <c r="D161" s="15" t="s">
        <v>972</v>
      </c>
      <c r="E161" s="15" t="s">
        <v>525</v>
      </c>
      <c r="F161" s="15" t="str">
        <f t="shared" si="2"/>
        <v>Oldenburg / Darmkrebszentrum in der Universitätsklinik für Allgemein- und Viszeralchirurgie - Klinikum Oldenburg / FAD-MF-298-V</v>
      </c>
      <c r="G161" s="9"/>
      <c r="K161" s="12" t="s">
        <v>389</v>
      </c>
    </row>
    <row r="162" spans="1:11" x14ac:dyDescent="0.25">
      <c r="A162" s="15" t="s">
        <v>1091</v>
      </c>
      <c r="B162" s="15" t="s">
        <v>666</v>
      </c>
      <c r="C162" s="15" t="s">
        <v>568</v>
      </c>
      <c r="D162" s="15" t="s">
        <v>1519</v>
      </c>
      <c r="E162" s="15" t="s">
        <v>568</v>
      </c>
      <c r="F162" s="15" t="str">
        <f t="shared" si="2"/>
        <v>Bremen / Darmkrebszentrum Bremen-Mitte / FAD-MF-300-V</v>
      </c>
      <c r="G162" s="9"/>
      <c r="K162" s="12" t="s">
        <v>390</v>
      </c>
    </row>
    <row r="163" spans="1:11" x14ac:dyDescent="0.25">
      <c r="A163" s="15" t="s">
        <v>1219</v>
      </c>
      <c r="B163" s="15" t="s">
        <v>690</v>
      </c>
      <c r="C163" s="15" t="s">
        <v>192</v>
      </c>
      <c r="D163" s="15" t="s">
        <v>691</v>
      </c>
      <c r="E163" s="15" t="s">
        <v>595</v>
      </c>
      <c r="F163" s="15" t="str">
        <f t="shared" si="2"/>
        <v>Kiel / Darmkrebszentrum am Städtischen Krankenhaus Kiel / FAD-MF-302-V</v>
      </c>
      <c r="G163" s="9"/>
      <c r="K163" s="12" t="s">
        <v>391</v>
      </c>
    </row>
    <row r="164" spans="1:11" x14ac:dyDescent="0.25">
      <c r="A164" s="15" t="s">
        <v>1208</v>
      </c>
      <c r="B164" s="15" t="s">
        <v>921</v>
      </c>
      <c r="C164" s="15" t="s">
        <v>685</v>
      </c>
      <c r="D164" s="15" t="s">
        <v>686</v>
      </c>
      <c r="E164" s="15" t="s">
        <v>520</v>
      </c>
      <c r="F164" s="15" t="str">
        <f t="shared" si="2"/>
        <v>Hof / Darmkrebszentrum Hof / FAD-MF-303-V</v>
      </c>
      <c r="G164" s="9"/>
      <c r="K164" s="12" t="s">
        <v>392</v>
      </c>
    </row>
    <row r="165" spans="1:11" x14ac:dyDescent="0.25">
      <c r="A165" s="15" t="s">
        <v>1401</v>
      </c>
      <c r="B165" s="15" t="s">
        <v>717</v>
      </c>
      <c r="C165" s="15" t="s">
        <v>718</v>
      </c>
      <c r="D165" s="15" t="s">
        <v>719</v>
      </c>
      <c r="E165" s="15" t="s">
        <v>6</v>
      </c>
      <c r="F165" s="15" t="str">
        <f t="shared" si="2"/>
        <v>Winterthur / Darmtumorzentrum Winterthur / FAD-MF-304-V</v>
      </c>
      <c r="G165" s="9"/>
      <c r="K165" s="12" t="s">
        <v>393</v>
      </c>
    </row>
    <row r="166" spans="1:11" x14ac:dyDescent="0.25">
      <c r="A166" s="15" t="s">
        <v>1520</v>
      </c>
      <c r="B166" s="15" t="s">
        <v>923</v>
      </c>
      <c r="C166" s="15" t="s">
        <v>924</v>
      </c>
      <c r="D166" s="15" t="s">
        <v>1521</v>
      </c>
      <c r="E166" s="15" t="s">
        <v>525</v>
      </c>
      <c r="F166" s="15" t="str">
        <f t="shared" si="2"/>
        <v>Lingen (Ems) / Darmkrebszentrum Lingen / FAD-MF-305-V</v>
      </c>
      <c r="G166" s="9"/>
      <c r="K166" s="12" t="s">
        <v>394</v>
      </c>
    </row>
    <row r="167" spans="1:11" x14ac:dyDescent="0.25">
      <c r="A167" s="15" t="s">
        <v>1143</v>
      </c>
      <c r="B167" s="15" t="s">
        <v>997</v>
      </c>
      <c r="C167" s="15" t="s">
        <v>75</v>
      </c>
      <c r="D167" s="15" t="s">
        <v>996</v>
      </c>
      <c r="E167" s="15" t="s">
        <v>512</v>
      </c>
      <c r="F167" s="15" t="str">
        <f t="shared" si="2"/>
        <v>Essen / Darmkrebszentrum am Westdeutschen Tumorzentrum - Universitätsmedizin Essen / FAD-MF-306-V</v>
      </c>
      <c r="G167" s="9"/>
      <c r="K167" s="12" t="s">
        <v>395</v>
      </c>
    </row>
    <row r="168" spans="1:11" x14ac:dyDescent="0.25">
      <c r="A168" s="15" t="s">
        <v>1239</v>
      </c>
      <c r="B168" s="15" t="s">
        <v>698</v>
      </c>
      <c r="C168" s="15" t="s">
        <v>80</v>
      </c>
      <c r="D168" s="15" t="s">
        <v>699</v>
      </c>
      <c r="E168" s="15" t="s">
        <v>524</v>
      </c>
      <c r="F168" s="15" t="str">
        <f t="shared" si="2"/>
        <v>Leipzig / Darmkrebszentrum am Klinikum St. Georg Leipzig / FAD-MF-307-V</v>
      </c>
      <c r="G168" s="9"/>
      <c r="K168" s="12" t="s">
        <v>396</v>
      </c>
    </row>
    <row r="169" spans="1:11" x14ac:dyDescent="0.25">
      <c r="A169" s="15" t="s">
        <v>1411</v>
      </c>
      <c r="B169" s="15" t="s">
        <v>722</v>
      </c>
      <c r="C169" s="15" t="s">
        <v>723</v>
      </c>
      <c r="D169" s="15" t="s">
        <v>981</v>
      </c>
      <c r="E169" s="15" t="s">
        <v>6</v>
      </c>
      <c r="F169" s="15" t="str">
        <f t="shared" si="2"/>
        <v>Zürich / Darmkrebszentrum Triemli / FAD-MF-308-V</v>
      </c>
      <c r="G169" s="9"/>
      <c r="K169" s="12" t="s">
        <v>397</v>
      </c>
    </row>
    <row r="170" spans="1:11" x14ac:dyDescent="0.25">
      <c r="A170" s="15" t="s">
        <v>1084</v>
      </c>
      <c r="B170" s="15" t="s">
        <v>992</v>
      </c>
      <c r="C170" s="15" t="s">
        <v>148</v>
      </c>
      <c r="D170" s="15" t="s">
        <v>1522</v>
      </c>
      <c r="E170" s="15" t="s">
        <v>512</v>
      </c>
      <c r="F170" s="15" t="str">
        <f t="shared" si="2"/>
        <v>Bonn / Darmkrebszentrum im CIO Bonn / FAD-MF-310-V</v>
      </c>
      <c r="G170" s="9"/>
      <c r="K170" s="12" t="s">
        <v>398</v>
      </c>
    </row>
    <row r="171" spans="1:11" x14ac:dyDescent="0.25">
      <c r="A171" s="15" t="s">
        <v>1263</v>
      </c>
      <c r="B171" s="15" t="s">
        <v>969</v>
      </c>
      <c r="C171" s="15" t="s">
        <v>96</v>
      </c>
      <c r="D171" s="15" t="s">
        <v>817</v>
      </c>
      <c r="E171" s="15" t="s">
        <v>534</v>
      </c>
      <c r="F171" s="15" t="str">
        <f t="shared" si="2"/>
        <v>Magdeburg / Darmkrebszentrum der Universitätsmedizin Magdeburg / FAD-MF-311-V</v>
      </c>
      <c r="K171" s="12" t="s">
        <v>399</v>
      </c>
    </row>
    <row r="172" spans="1:11" x14ac:dyDescent="0.25">
      <c r="A172" s="15" t="s">
        <v>1032</v>
      </c>
      <c r="B172" s="15" t="s">
        <v>653</v>
      </c>
      <c r="C172" s="15" t="s">
        <v>654</v>
      </c>
      <c r="D172" s="15" t="s">
        <v>655</v>
      </c>
      <c r="E172" s="15" t="s">
        <v>6</v>
      </c>
      <c r="F172" s="15" t="str">
        <f t="shared" si="2"/>
        <v>Aarau / Darmkrebszentrum am Kantonsspital Aarau / FAD-MF-312-V</v>
      </c>
      <c r="K172" s="12" t="s">
        <v>7</v>
      </c>
    </row>
    <row r="173" spans="1:11" x14ac:dyDescent="0.25">
      <c r="A173" s="15" t="s">
        <v>1323</v>
      </c>
      <c r="B173" s="15" t="s">
        <v>705</v>
      </c>
      <c r="C173" s="15" t="s">
        <v>706</v>
      </c>
      <c r="D173" s="15" t="s">
        <v>787</v>
      </c>
      <c r="E173" s="15" t="s">
        <v>515</v>
      </c>
      <c r="F173" s="15" t="str">
        <f t="shared" si="2"/>
        <v>Ostfildern / Darmkrebszentrum Ruit / FAD-MF-313-V</v>
      </c>
      <c r="G173" s="9"/>
      <c r="K173" s="12" t="s">
        <v>400</v>
      </c>
    </row>
    <row r="174" spans="1:11" x14ac:dyDescent="0.25">
      <c r="A174" s="15" t="s">
        <v>1224</v>
      </c>
      <c r="B174" s="15" t="s">
        <v>740</v>
      </c>
      <c r="C174" s="15" t="s">
        <v>692</v>
      </c>
      <c r="D174" s="15" t="s">
        <v>1523</v>
      </c>
      <c r="E174" s="15" t="s">
        <v>531</v>
      </c>
      <c r="F174" s="15" t="str">
        <f t="shared" si="2"/>
        <v>Koblenz / Darmkrebszentrum Kemperhof Koblenz / FAD-MF-321-V</v>
      </c>
      <c r="G174" s="9"/>
      <c r="K174" s="12" t="s">
        <v>401</v>
      </c>
    </row>
    <row r="175" spans="1:11" x14ac:dyDescent="0.25">
      <c r="A175" s="15" t="s">
        <v>1264</v>
      </c>
      <c r="B175" s="15" t="s">
        <v>702</v>
      </c>
      <c r="C175" s="15" t="s">
        <v>76</v>
      </c>
      <c r="D175" s="15" t="s">
        <v>1524</v>
      </c>
      <c r="E175" s="15" t="s">
        <v>531</v>
      </c>
      <c r="F175" s="15" t="str">
        <f t="shared" si="2"/>
        <v>Mainz / Darmkrebszentrum der Universitätsmedizin Mainz  / FAD-MF-324-V</v>
      </c>
      <c r="G175" s="9"/>
      <c r="K175" s="12" t="s">
        <v>402</v>
      </c>
    </row>
    <row r="176" spans="1:11" x14ac:dyDescent="0.25">
      <c r="A176" s="15" t="s">
        <v>1175</v>
      </c>
      <c r="B176" s="15" t="s">
        <v>818</v>
      </c>
      <c r="C176" s="15" t="s">
        <v>743</v>
      </c>
      <c r="D176" s="15" t="s">
        <v>1525</v>
      </c>
      <c r="E176" s="15" t="s">
        <v>525</v>
      </c>
      <c r="F176" s="15" t="str">
        <f t="shared" si="2"/>
        <v>Göttingen / Darmkrebszentrum der Universitätsmedizin Göttingen / FAD-MF-325-V</v>
      </c>
      <c r="G176" s="9"/>
      <c r="K176" s="12" t="s">
        <v>403</v>
      </c>
    </row>
    <row r="177" spans="1:11" x14ac:dyDescent="0.25">
      <c r="A177" s="15" t="s">
        <v>1051</v>
      </c>
      <c r="B177" s="15" t="s">
        <v>744</v>
      </c>
      <c r="C177" s="15" t="s">
        <v>745</v>
      </c>
      <c r="D177" s="15" t="s">
        <v>746</v>
      </c>
      <c r="E177" s="15" t="s">
        <v>6</v>
      </c>
      <c r="F177" s="15" t="str">
        <f t="shared" si="2"/>
        <v>Basel / Darmkrebszentrum St. Claraspital Basel / FAD-MF-326-V</v>
      </c>
      <c r="G177" s="9"/>
      <c r="K177" s="12" t="s">
        <v>404</v>
      </c>
    </row>
    <row r="178" spans="1:11" x14ac:dyDescent="0.25">
      <c r="A178" s="15" t="s">
        <v>1075</v>
      </c>
      <c r="B178" s="15" t="s">
        <v>893</v>
      </c>
      <c r="C178" s="15" t="s">
        <v>200</v>
      </c>
      <c r="D178" s="15" t="s">
        <v>1526</v>
      </c>
      <c r="E178" s="15" t="s">
        <v>512</v>
      </c>
      <c r="F178" s="15" t="str">
        <f t="shared" si="2"/>
        <v>Bielefeld / Darmkrebszentrum Klinikum Bielefeld Mitte / FAD-MF-327-V</v>
      </c>
      <c r="G178" s="9"/>
      <c r="K178" s="12" t="s">
        <v>405</v>
      </c>
    </row>
    <row r="179" spans="1:11" x14ac:dyDescent="0.25">
      <c r="A179" s="15" t="s">
        <v>1399</v>
      </c>
      <c r="B179" s="15" t="s">
        <v>748</v>
      </c>
      <c r="C179" s="15" t="s">
        <v>749</v>
      </c>
      <c r="D179" s="15" t="s">
        <v>750</v>
      </c>
      <c r="E179" s="15" t="s">
        <v>515</v>
      </c>
      <c r="F179" s="15" t="str">
        <f t="shared" si="2"/>
        <v>Winnenden / Darmkrebszentrum Winnenden / FAD-MF-330-V</v>
      </c>
      <c r="G179" s="9"/>
      <c r="K179" s="12" t="s">
        <v>406</v>
      </c>
    </row>
    <row r="180" spans="1:11" x14ac:dyDescent="0.25">
      <c r="A180" s="15" t="s">
        <v>1404</v>
      </c>
      <c r="B180" s="15" t="s">
        <v>751</v>
      </c>
      <c r="C180" s="15" t="s">
        <v>752</v>
      </c>
      <c r="D180" s="15" t="s">
        <v>753</v>
      </c>
      <c r="E180" s="15" t="s">
        <v>525</v>
      </c>
      <c r="F180" s="15" t="str">
        <f t="shared" si="2"/>
        <v>Wolfsburg / Darmkrebszentrum Klinikum Wolfsburg / FAD-MF-331-V</v>
      </c>
      <c r="K180" s="12" t="s">
        <v>407</v>
      </c>
    </row>
    <row r="181" spans="1:11" x14ac:dyDescent="0.25">
      <c r="A181" s="15" t="s">
        <v>1346</v>
      </c>
      <c r="B181" s="15" t="s">
        <v>754</v>
      </c>
      <c r="C181" s="15" t="s">
        <v>755</v>
      </c>
      <c r="D181" s="15" t="s">
        <v>1527</v>
      </c>
      <c r="E181" s="15" t="s">
        <v>536</v>
      </c>
      <c r="F181" s="15" t="str">
        <f t="shared" si="2"/>
        <v>Saarbrücken / Darmkrebszentrum am CaritasKlinikum Saarbrücken St. Theresia / FAD-MF-332-V</v>
      </c>
      <c r="G181" s="10"/>
      <c r="K181" s="12" t="s">
        <v>408</v>
      </c>
    </row>
    <row r="182" spans="1:11" x14ac:dyDescent="0.25">
      <c r="A182" s="15" t="s">
        <v>1198</v>
      </c>
      <c r="B182" s="15" t="s">
        <v>756</v>
      </c>
      <c r="C182" s="15" t="s">
        <v>116</v>
      </c>
      <c r="D182" s="15" t="s">
        <v>757</v>
      </c>
      <c r="E182" s="15" t="s">
        <v>525</v>
      </c>
      <c r="F182" s="15" t="str">
        <f t="shared" si="2"/>
        <v>Hannover / Darmkrebszentrum Medizinische Hochschule Hannover / FAD-MF-334-V</v>
      </c>
      <c r="G182" s="9"/>
      <c r="K182" s="12" t="s">
        <v>409</v>
      </c>
    </row>
    <row r="183" spans="1:11" x14ac:dyDescent="0.25">
      <c r="A183" s="15" t="s">
        <v>1298</v>
      </c>
      <c r="B183" s="15" t="s">
        <v>758</v>
      </c>
      <c r="C183" s="15" t="s">
        <v>759</v>
      </c>
      <c r="D183" s="15" t="s">
        <v>1528</v>
      </c>
      <c r="E183" s="15" t="s">
        <v>588</v>
      </c>
      <c r="F183" s="15" t="str">
        <f t="shared" si="2"/>
        <v>Neubrandenburg / Darmkrebszentrum am Dietrich-Bonhoeffer-Klinikum Neubrandenburg / FAD-MF-336-V</v>
      </c>
      <c r="G183" s="9"/>
      <c r="K183" s="12" t="s">
        <v>410</v>
      </c>
    </row>
    <row r="184" spans="1:11" x14ac:dyDescent="0.25">
      <c r="A184" s="15" t="s">
        <v>1171</v>
      </c>
      <c r="B184" s="15" t="s">
        <v>770</v>
      </c>
      <c r="C184" s="15" t="s">
        <v>760</v>
      </c>
      <c r="D184" s="15" t="s">
        <v>1529</v>
      </c>
      <c r="E184" s="15" t="s">
        <v>523</v>
      </c>
      <c r="F184" s="15" t="str">
        <f t="shared" si="2"/>
        <v>Gießen / Darmkrebszentrum am Universitätsklinikum Gießen / FAD-MF-337-V</v>
      </c>
      <c r="G184" s="9"/>
      <c r="K184" s="12" t="s">
        <v>411</v>
      </c>
    </row>
    <row r="185" spans="1:11" x14ac:dyDescent="0.25">
      <c r="A185" s="15" t="s">
        <v>1236</v>
      </c>
      <c r="B185" s="15" t="s">
        <v>778</v>
      </c>
      <c r="C185" s="15" t="s">
        <v>80</v>
      </c>
      <c r="D185" s="15" t="s">
        <v>1530</v>
      </c>
      <c r="E185" s="15" t="s">
        <v>524</v>
      </c>
      <c r="F185" s="15" t="str">
        <f t="shared" si="2"/>
        <v>Leipzig / Darmkrebszentrum am Universitätsklinikum Leipzig / FAD-MF-340-V</v>
      </c>
      <c r="G185" s="9"/>
      <c r="K185" s="12" t="s">
        <v>412</v>
      </c>
    </row>
    <row r="186" spans="1:11" x14ac:dyDescent="0.25">
      <c r="A186" s="15" t="s">
        <v>1397</v>
      </c>
      <c r="B186" s="15" t="s">
        <v>792</v>
      </c>
      <c r="C186" s="15" t="s">
        <v>126</v>
      </c>
      <c r="D186" s="15" t="s">
        <v>793</v>
      </c>
      <c r="E186" s="15" t="s">
        <v>523</v>
      </c>
      <c r="F186" s="15" t="str">
        <f t="shared" si="2"/>
        <v>Wiesbaden / Darmkrebszentrum am St. Josefs-Hospital Wiesbaden / FAD-MF-341-V</v>
      </c>
      <c r="G186" s="9"/>
      <c r="K186" s="12" t="s">
        <v>413</v>
      </c>
    </row>
    <row r="187" spans="1:11" x14ac:dyDescent="0.25">
      <c r="A187" s="15" t="s">
        <v>1531</v>
      </c>
      <c r="B187" s="15" t="s">
        <v>774</v>
      </c>
      <c r="C187" s="15" t="s">
        <v>775</v>
      </c>
      <c r="D187" s="15" t="s">
        <v>1532</v>
      </c>
      <c r="E187" s="15" t="s">
        <v>520</v>
      </c>
      <c r="F187" s="15" t="str">
        <f t="shared" si="2"/>
        <v>Hausham / Darmkrebszentrum Agatharied / FAD-MF-345-V</v>
      </c>
      <c r="G187" s="9"/>
      <c r="K187" s="12" t="s">
        <v>414</v>
      </c>
    </row>
    <row r="188" spans="1:11" x14ac:dyDescent="0.25">
      <c r="A188" s="15" t="s">
        <v>1412</v>
      </c>
      <c r="B188" s="15" t="s">
        <v>820</v>
      </c>
      <c r="C188" s="15" t="s">
        <v>723</v>
      </c>
      <c r="D188" s="15" t="s">
        <v>821</v>
      </c>
      <c r="E188" s="15" t="s">
        <v>6</v>
      </c>
      <c r="F188" s="15" t="str">
        <f t="shared" si="2"/>
        <v>Zürich / Darmkrebszentrum Klinik Hirslanden Zürich / FAD-MF-348-V</v>
      </c>
      <c r="G188" s="9"/>
      <c r="K188" s="12" t="s">
        <v>415</v>
      </c>
    </row>
    <row r="189" spans="1:11" x14ac:dyDescent="0.25">
      <c r="A189" s="15" t="s">
        <v>1065</v>
      </c>
      <c r="B189" s="15" t="s">
        <v>828</v>
      </c>
      <c r="C189" s="15" t="s">
        <v>517</v>
      </c>
      <c r="D189" s="15" t="s">
        <v>829</v>
      </c>
      <c r="E189" s="15" t="s">
        <v>517</v>
      </c>
      <c r="F189" s="15" t="str">
        <f t="shared" si="2"/>
        <v>Berlin / Interdisziplinäres Darmkrebszentrum Vivantes Klinikum Neukölln / FAD-MF-352-V</v>
      </c>
      <c r="G189" s="9"/>
      <c r="K189" s="12" t="s">
        <v>416</v>
      </c>
    </row>
    <row r="190" spans="1:11" x14ac:dyDescent="0.25">
      <c r="A190" s="15" t="s">
        <v>1063</v>
      </c>
      <c r="B190" s="15" t="s">
        <v>886</v>
      </c>
      <c r="C190" s="15" t="s">
        <v>517</v>
      </c>
      <c r="D190" s="15" t="s">
        <v>887</v>
      </c>
      <c r="E190" s="15" t="s">
        <v>517</v>
      </c>
      <c r="F190" s="15" t="str">
        <f t="shared" si="2"/>
        <v>Berlin / Darmkrebszentrum Helios Klinikum Emil von Behring Berlin-Zehlendorf / FAD-MF-354-V</v>
      </c>
      <c r="G190" s="9"/>
      <c r="K190" s="12" t="s">
        <v>417</v>
      </c>
    </row>
    <row r="191" spans="1:11" x14ac:dyDescent="0.25">
      <c r="A191" s="15" t="s">
        <v>1112</v>
      </c>
      <c r="B191" s="15" t="s">
        <v>895</v>
      </c>
      <c r="C191" s="15" t="s">
        <v>138</v>
      </c>
      <c r="D191" s="15" t="s">
        <v>993</v>
      </c>
      <c r="E191" s="15" t="s">
        <v>523</v>
      </c>
      <c r="F191" s="15" t="str">
        <f t="shared" si="2"/>
        <v>Darmstadt / Darmkrebszentrum Klinikum Darmstadt / FAD-MF-355-V</v>
      </c>
      <c r="G191" s="9"/>
      <c r="K191" s="12" t="s">
        <v>418</v>
      </c>
    </row>
    <row r="192" spans="1:11" x14ac:dyDescent="0.25">
      <c r="A192" s="15" t="s">
        <v>1064</v>
      </c>
      <c r="B192" s="15" t="s">
        <v>888</v>
      </c>
      <c r="C192" s="15" t="s">
        <v>517</v>
      </c>
      <c r="D192" s="15" t="s">
        <v>1533</v>
      </c>
      <c r="E192" s="15" t="s">
        <v>517</v>
      </c>
      <c r="F192" s="15" t="str">
        <f t="shared" si="2"/>
        <v>Berlin / Darmkrebszentrum Waldfriede Berlin / FAD-MF-362-V</v>
      </c>
      <c r="G192" s="9"/>
      <c r="K192" s="12" t="s">
        <v>419</v>
      </c>
    </row>
    <row r="193" spans="1:11" x14ac:dyDescent="0.25">
      <c r="A193" s="15" t="s">
        <v>1337</v>
      </c>
      <c r="B193" s="15" t="s">
        <v>938</v>
      </c>
      <c r="C193" s="15" t="s">
        <v>939</v>
      </c>
      <c r="D193" s="15" t="s">
        <v>1534</v>
      </c>
      <c r="E193" s="15" t="s">
        <v>595</v>
      </c>
      <c r="F193" s="15" t="str">
        <f t="shared" si="2"/>
        <v>Reinbek / Darmkrebszentrum Krankenhaus Reinbek St. Adolf-Stift / FAD-MF-363-V</v>
      </c>
      <c r="G193" s="9"/>
      <c r="K193" s="12" t="s">
        <v>420</v>
      </c>
    </row>
    <row r="194" spans="1:11" x14ac:dyDescent="0.25">
      <c r="A194" s="15" t="s">
        <v>1066</v>
      </c>
      <c r="B194" s="15" t="s">
        <v>889</v>
      </c>
      <c r="C194" s="15" t="s">
        <v>517</v>
      </c>
      <c r="D194" s="15" t="s">
        <v>1535</v>
      </c>
      <c r="E194" s="15" t="s">
        <v>517</v>
      </c>
      <c r="F194" s="15" t="str">
        <f t="shared" si="2"/>
        <v>Berlin / Darmkrebszentrum Vivantes Auguste-Viktoria-Klinikum Berlin / FAD-MF-365-V</v>
      </c>
      <c r="K194" s="12" t="s">
        <v>421</v>
      </c>
    </row>
    <row r="195" spans="1:11" x14ac:dyDescent="0.25">
      <c r="A195" s="15" t="s">
        <v>1536</v>
      </c>
      <c r="B195" s="15" t="s">
        <v>894</v>
      </c>
      <c r="C195" s="15" t="s">
        <v>61</v>
      </c>
      <c r="D195" s="15" t="s">
        <v>1537</v>
      </c>
      <c r="E195" s="15" t="s">
        <v>512</v>
      </c>
      <c r="F195" s="15" t="str">
        <f t="shared" si="2"/>
        <v>Bochum / Darmkrebszentrum Augusta Bochum / FAD-MF-371-V</v>
      </c>
      <c r="G195" s="9"/>
      <c r="K195" s="12" t="s">
        <v>422</v>
      </c>
    </row>
    <row r="196" spans="1:11" x14ac:dyDescent="0.25">
      <c r="A196" s="15" t="s">
        <v>1201</v>
      </c>
      <c r="B196" s="15" t="s">
        <v>918</v>
      </c>
      <c r="C196" s="15" t="s">
        <v>919</v>
      </c>
      <c r="D196" s="15" t="s">
        <v>1151</v>
      </c>
      <c r="E196" s="15" t="s">
        <v>515</v>
      </c>
      <c r="F196" s="15" t="str">
        <f t="shared" si="2"/>
        <v>Heidelberg / Darmkrebszentrum Universitätsklinikum Heidelberg / FAD-MF-374-V</v>
      </c>
      <c r="G196" s="9"/>
      <c r="K196" s="12" t="s">
        <v>6</v>
      </c>
    </row>
    <row r="197" spans="1:11" x14ac:dyDescent="0.25">
      <c r="A197" s="15" t="s">
        <v>1067</v>
      </c>
      <c r="B197" s="15" t="s">
        <v>989</v>
      </c>
      <c r="C197" s="15" t="s">
        <v>517</v>
      </c>
      <c r="D197" s="15" t="s">
        <v>1538</v>
      </c>
      <c r="E197" s="15" t="s">
        <v>517</v>
      </c>
      <c r="F197" s="15" t="str">
        <f t="shared" si="2"/>
        <v>Berlin / Darmkrebszentrum am Vivantes Humboldt-Klinikum Berlin / FAD-MF-376-V</v>
      </c>
      <c r="G197" s="9"/>
      <c r="K197" s="12" t="s">
        <v>423</v>
      </c>
    </row>
    <row r="198" spans="1:11" x14ac:dyDescent="0.25">
      <c r="A198" s="15" t="s">
        <v>1190</v>
      </c>
      <c r="B198" s="15" t="s">
        <v>916</v>
      </c>
      <c r="C198" s="15" t="s">
        <v>542</v>
      </c>
      <c r="D198" s="15" t="s">
        <v>917</v>
      </c>
      <c r="E198" s="15" t="s">
        <v>542</v>
      </c>
      <c r="F198" s="15" t="str">
        <f t="shared" si="2"/>
        <v>Hamburg / Darmkrebszentrum am Israelitischen Krankenhaus in Hamburg / FAD-MF-377-V</v>
      </c>
      <c r="G198" s="9"/>
      <c r="K198" s="12" t="s">
        <v>424</v>
      </c>
    </row>
    <row r="199" spans="1:11" x14ac:dyDescent="0.25">
      <c r="A199" s="15" t="s">
        <v>1347</v>
      </c>
      <c r="B199" s="15" t="s">
        <v>943</v>
      </c>
      <c r="C199" s="15" t="s">
        <v>755</v>
      </c>
      <c r="D199" s="15" t="s">
        <v>1539</v>
      </c>
      <c r="E199" s="15" t="s">
        <v>536</v>
      </c>
      <c r="F199" s="15" t="str">
        <f t="shared" si="2"/>
        <v>Saarbrücken / Darmkrebszentrum Klinikum Saarbrücken / FAD-MF-378-V</v>
      </c>
      <c r="G199" s="10"/>
      <c r="K199" s="12" t="s">
        <v>425</v>
      </c>
    </row>
    <row r="200" spans="1:11" x14ac:dyDescent="0.25">
      <c r="A200" s="15" t="s">
        <v>1241</v>
      </c>
      <c r="B200" s="15" t="s">
        <v>965</v>
      </c>
      <c r="C200" s="15" t="s">
        <v>966</v>
      </c>
      <c r="D200" s="15" t="s">
        <v>967</v>
      </c>
      <c r="E200" s="15" t="s">
        <v>512</v>
      </c>
      <c r="F200" s="15" t="str">
        <f t="shared" si="2"/>
        <v>Leverkusen / Darmkrebszentrum Klinikum Leverkusen / FAD-MF-382-V</v>
      </c>
      <c r="G200" s="10"/>
      <c r="K200" s="12" t="s">
        <v>426</v>
      </c>
    </row>
    <row r="201" spans="1:11" x14ac:dyDescent="0.25">
      <c r="A201" s="15" t="s">
        <v>1240</v>
      </c>
      <c r="B201" s="15" t="s">
        <v>963</v>
      </c>
      <c r="C201" s="15" t="s">
        <v>80</v>
      </c>
      <c r="D201" s="15" t="s">
        <v>964</v>
      </c>
      <c r="E201" s="15" t="s">
        <v>524</v>
      </c>
      <c r="F201" s="15" t="str">
        <f t="shared" si="2"/>
        <v>Leipzig / Darmkrebszentrum St. Elisabeth-Krankenhaus Leipzig / FAD-MF-384-V</v>
      </c>
      <c r="G201" s="9"/>
      <c r="K201" s="12" t="s">
        <v>427</v>
      </c>
    </row>
    <row r="202" spans="1:11" x14ac:dyDescent="0.25">
      <c r="A202" s="15" t="s">
        <v>1302</v>
      </c>
      <c r="B202" s="15" t="s">
        <v>1303</v>
      </c>
      <c r="C202" s="15" t="s">
        <v>191</v>
      </c>
      <c r="D202" s="15" t="s">
        <v>1229</v>
      </c>
      <c r="E202" s="15" t="s">
        <v>512</v>
      </c>
      <c r="F202" s="15" t="str">
        <f t="shared" si="2"/>
        <v>Neuss / Darmkrebszentrum Rheinland Klinikum Neuss - Lukaskrankenhaus / FAD-MF-395-V</v>
      </c>
      <c r="G202" s="10"/>
      <c r="K202" s="12" t="s">
        <v>428</v>
      </c>
    </row>
    <row r="203" spans="1:11" x14ac:dyDescent="0.25">
      <c r="A203" s="15" t="s">
        <v>1540</v>
      </c>
      <c r="B203" s="15" t="s">
        <v>1209</v>
      </c>
      <c r="C203" s="15" t="s">
        <v>1210</v>
      </c>
      <c r="D203" s="15" t="s">
        <v>1541</v>
      </c>
      <c r="E203" s="15" t="s">
        <v>536</v>
      </c>
      <c r="F203" s="15" t="str">
        <f t="shared" si="2"/>
        <v>Homburg / Darmkrebszentrum am Universitätsklinikum des Saarlandes / FAD-MF-406-V</v>
      </c>
      <c r="K203" s="12" t="s">
        <v>429</v>
      </c>
    </row>
    <row r="204" spans="1:11" x14ac:dyDescent="0.25">
      <c r="A204" s="15" t="s">
        <v>1102</v>
      </c>
      <c r="B204" s="15" t="s">
        <v>1103</v>
      </c>
      <c r="C204" s="15" t="s">
        <v>1104</v>
      </c>
      <c r="D204" s="15" t="s">
        <v>1542</v>
      </c>
      <c r="E204" s="15" t="s">
        <v>6</v>
      </c>
      <c r="F204" s="15" t="str">
        <f t="shared" si="2"/>
        <v>Chur / Darmkrebszentrum des Tumorzentrums Südostschweiz am Kantonsspital Graubünden / FAD-MF-407-V</v>
      </c>
      <c r="G204" s="9"/>
      <c r="K204" s="12" t="s">
        <v>430</v>
      </c>
    </row>
    <row r="205" spans="1:11" x14ac:dyDescent="0.25">
      <c r="A205" s="15" t="s">
        <v>1543</v>
      </c>
      <c r="B205" s="15" t="s">
        <v>1364</v>
      </c>
      <c r="C205" s="15" t="s">
        <v>1365</v>
      </c>
      <c r="D205" s="15" t="s">
        <v>1280</v>
      </c>
      <c r="E205" s="15" t="s">
        <v>588</v>
      </c>
      <c r="F205" s="15" t="str">
        <f t="shared" si="2"/>
        <v>Stralsund / Darmkrebszentrum Helios Hanseklinikum Stralsund / FAD-MF-409-V</v>
      </c>
      <c r="G205" s="9"/>
      <c r="K205" s="12" t="s">
        <v>431</v>
      </c>
    </row>
    <row r="206" spans="1:11" x14ac:dyDescent="0.25">
      <c r="A206" s="15" t="s">
        <v>1544</v>
      </c>
      <c r="B206" s="15" t="s">
        <v>1545</v>
      </c>
      <c r="C206" s="15" t="s">
        <v>542</v>
      </c>
      <c r="D206" s="15" t="s">
        <v>1546</v>
      </c>
      <c r="E206" s="15" t="s">
        <v>542</v>
      </c>
      <c r="F206" s="15" t="str">
        <f t="shared" si="2"/>
        <v>Hamburg / Darmkrebszentrum Zentrum Asklepios Klinikum Harburg / FAD-MF-419-V</v>
      </c>
      <c r="G206" s="9"/>
      <c r="K206" s="12" t="s">
        <v>432</v>
      </c>
    </row>
    <row r="207" spans="1:11" x14ac:dyDescent="0.25">
      <c r="A207" s="15" t="s">
        <v>1221</v>
      </c>
      <c r="B207" s="15" t="s">
        <v>1222</v>
      </c>
      <c r="C207" s="15" t="s">
        <v>1223</v>
      </c>
      <c r="D207" s="15" t="s">
        <v>1417</v>
      </c>
      <c r="E207" s="15" t="s">
        <v>7</v>
      </c>
      <c r="F207" s="15" t="str">
        <f t="shared" si="2"/>
        <v>Klagenfurt am Wörthersee / Darmkrebszentrum Klinikum Klagenfurt (Transit/in Vorbereitung) / FAD-T-134-O</v>
      </c>
      <c r="G207" s="9"/>
      <c r="K207" s="12" t="s">
        <v>433</v>
      </c>
    </row>
    <row r="208" spans="1:11" x14ac:dyDescent="0.25">
      <c r="A208" s="15" t="s">
        <v>1373</v>
      </c>
      <c r="B208" s="15" t="s">
        <v>1374</v>
      </c>
      <c r="C208" s="15" t="s">
        <v>105</v>
      </c>
      <c r="D208" s="15" t="s">
        <v>1288</v>
      </c>
      <c r="E208" s="15" t="s">
        <v>515</v>
      </c>
      <c r="F208" s="15" t="str">
        <f t="shared" si="2"/>
        <v>Stuttgart / Darmkrebszentrum am Diakonie-Klinikum Stuttgart (Transit/in Vorbereitung) / FAD-T-165-O</v>
      </c>
      <c r="G208" s="9"/>
      <c r="K208" s="12" t="s">
        <v>434</v>
      </c>
    </row>
    <row r="209" spans="1:11" x14ac:dyDescent="0.25">
      <c r="A209" s="15" t="s">
        <v>1076</v>
      </c>
      <c r="B209" s="15" t="s">
        <v>1077</v>
      </c>
      <c r="C209" s="15" t="s">
        <v>1078</v>
      </c>
      <c r="D209" s="15" t="s">
        <v>1547</v>
      </c>
      <c r="E209" s="15" t="s">
        <v>512</v>
      </c>
      <c r="F209" s="15" t="str">
        <f t="shared" si="2"/>
        <v>Bielefeld, Stadt / Darmkrebszentrum am Evangelischen Klinikum Bethel (EvKB) (Transit/in Vorbereitung) / FAD-T-171-O</v>
      </c>
      <c r="G209" s="9"/>
      <c r="K209" s="12" t="s">
        <v>435</v>
      </c>
    </row>
    <row r="210" spans="1:11" x14ac:dyDescent="0.25">
      <c r="A210" s="15" t="s">
        <v>1292</v>
      </c>
      <c r="B210" s="15" t="s">
        <v>1293</v>
      </c>
      <c r="C210" s="15" t="s">
        <v>94</v>
      </c>
      <c r="D210" s="15" t="s">
        <v>1220</v>
      </c>
      <c r="E210" s="15" t="s">
        <v>520</v>
      </c>
      <c r="F210" s="15" t="str">
        <f t="shared" si="2"/>
        <v>München / Darmzentrum Rotkreuzklinikum München (Transit/in Vorbereitung) / FAD-T-180-O</v>
      </c>
      <c r="G210" s="9"/>
      <c r="K210" s="12" t="s">
        <v>436</v>
      </c>
    </row>
    <row r="211" spans="1:11" x14ac:dyDescent="0.25">
      <c r="A211" s="15" t="s">
        <v>1390</v>
      </c>
      <c r="B211" s="15" t="s">
        <v>1391</v>
      </c>
      <c r="C211" s="15" t="s">
        <v>145</v>
      </c>
      <c r="D211" s="15" t="s">
        <v>1420</v>
      </c>
      <c r="E211" s="15" t="s">
        <v>512</v>
      </c>
      <c r="F211" s="15" t="str">
        <f t="shared" si="2"/>
        <v>Wesel / Darmzentrum Marien-Hospital Wesel (Transit/in Vorbereitung) / FAD-T-186-O</v>
      </c>
      <c r="G211" s="9"/>
      <c r="K211" s="12" t="s">
        <v>437</v>
      </c>
    </row>
    <row r="212" spans="1:11" x14ac:dyDescent="0.25">
      <c r="A212" s="15" t="s">
        <v>1162</v>
      </c>
      <c r="B212" s="15" t="s">
        <v>1163</v>
      </c>
      <c r="C212" s="15" t="s">
        <v>1164</v>
      </c>
      <c r="D212" s="15" t="s">
        <v>1127</v>
      </c>
      <c r="E212" s="15" t="s">
        <v>520</v>
      </c>
      <c r="F212" s="15" t="str">
        <f t="shared" si="2"/>
        <v>Garmisch-Partenkirchen / Darmkrebszentrum Oberland Garmisch-Partenkirchen (Transit/in Vorbereitung) / FAD-T-190-O</v>
      </c>
      <c r="G212" s="9"/>
      <c r="K212" s="12" t="s">
        <v>438</v>
      </c>
    </row>
    <row r="213" spans="1:11" x14ac:dyDescent="0.25">
      <c r="A213" s="15" t="s">
        <v>1099</v>
      </c>
      <c r="B213" s="15" t="s">
        <v>511</v>
      </c>
      <c r="C213" s="15" t="s">
        <v>63</v>
      </c>
      <c r="D213" s="15" t="s">
        <v>1548</v>
      </c>
      <c r="E213" s="15" t="s">
        <v>512</v>
      </c>
      <c r="F213" s="15" t="str">
        <f t="shared" si="2"/>
        <v>Castrop-Rauxel / Darmzentrum Ruhr / FAD-Z-001-4</v>
      </c>
      <c r="G213" s="9"/>
      <c r="K213" s="12" t="s">
        <v>439</v>
      </c>
    </row>
    <row r="214" spans="1:11" x14ac:dyDescent="0.25">
      <c r="A214" s="15" t="s">
        <v>1036</v>
      </c>
      <c r="B214" s="15" t="s">
        <v>519</v>
      </c>
      <c r="C214" s="15" t="s">
        <v>65</v>
      </c>
      <c r="D214" s="15" t="s">
        <v>656</v>
      </c>
      <c r="E214" s="15" t="s">
        <v>520</v>
      </c>
      <c r="F214" s="15" t="str">
        <f t="shared" si="2"/>
        <v>Ansbach / Darmzentrum Westmittelfranken / FAD-Z-004</v>
      </c>
      <c r="G214" s="9"/>
      <c r="K214" s="12" t="s">
        <v>440</v>
      </c>
    </row>
    <row r="215" spans="1:11" x14ac:dyDescent="0.25">
      <c r="A215" s="15" t="s">
        <v>1120</v>
      </c>
      <c r="B215" s="15" t="s">
        <v>521</v>
      </c>
      <c r="C215" s="15" t="s">
        <v>62</v>
      </c>
      <c r="D215" s="15" t="s">
        <v>1549</v>
      </c>
      <c r="E215" s="15" t="s">
        <v>512</v>
      </c>
      <c r="F215" s="15" t="str">
        <f t="shared" si="2"/>
        <v>Dortmund / Darmzentrum Dortmund / FAD-Z-005</v>
      </c>
      <c r="G215" s="9"/>
      <c r="K215" s="12" t="s">
        <v>441</v>
      </c>
    </row>
    <row r="216" spans="1:11" x14ac:dyDescent="0.25">
      <c r="A216" s="15" t="s">
        <v>1276</v>
      </c>
      <c r="B216" s="15" t="s">
        <v>704</v>
      </c>
      <c r="C216" s="15" t="s">
        <v>66</v>
      </c>
      <c r="D216" s="15" t="s">
        <v>1550</v>
      </c>
      <c r="E216" s="15" t="s">
        <v>512</v>
      </c>
      <c r="F216" s="15" t="str">
        <f t="shared" ref="F216:F279" si="3">CONCATENATE(C216," / ",B216," / ",A216)</f>
        <v>Mönchengladbach / Darmzentrum der Kliniken Maria Hilf GmbH Mönchengladbach / FAD-Z-006</v>
      </c>
      <c r="G216" s="9"/>
      <c r="K216" s="12" t="s">
        <v>442</v>
      </c>
    </row>
    <row r="217" spans="1:11" x14ac:dyDescent="0.25">
      <c r="A217" s="15" t="s">
        <v>1394</v>
      </c>
      <c r="B217" s="15" t="s">
        <v>528</v>
      </c>
      <c r="C217" s="15" t="s">
        <v>72</v>
      </c>
      <c r="D217" s="15" t="s">
        <v>1551</v>
      </c>
      <c r="E217" s="15" t="s">
        <v>523</v>
      </c>
      <c r="F217" s="15" t="str">
        <f t="shared" si="3"/>
        <v>Wetzlar / Mittelhessisches Darmzentrum Wetzlar / FAD-Z-014</v>
      </c>
      <c r="G217" s="9"/>
      <c r="K217" s="12" t="s">
        <v>443</v>
      </c>
    </row>
    <row r="218" spans="1:11" x14ac:dyDescent="0.25">
      <c r="A218" s="15" t="s">
        <v>1552</v>
      </c>
      <c r="B218" s="15" t="s">
        <v>529</v>
      </c>
      <c r="C218" s="15" t="s">
        <v>73</v>
      </c>
      <c r="D218" s="15" t="s">
        <v>1553</v>
      </c>
      <c r="E218" s="15" t="s">
        <v>523</v>
      </c>
      <c r="F218" s="15" t="str">
        <f t="shared" si="3"/>
        <v>Bad Soden am Taunus / Darmzentrum Main-Taunus / FAD-Z-015</v>
      </c>
      <c r="G218" s="9"/>
      <c r="K218" s="12" t="s">
        <v>444</v>
      </c>
    </row>
    <row r="219" spans="1:11" x14ac:dyDescent="0.25">
      <c r="A219" s="15" t="s">
        <v>1350</v>
      </c>
      <c r="B219" s="15" t="s">
        <v>724</v>
      </c>
      <c r="C219" s="15" t="s">
        <v>74</v>
      </c>
      <c r="D219" s="15" t="s">
        <v>1554</v>
      </c>
      <c r="E219" s="15" t="s">
        <v>512</v>
      </c>
      <c r="F219" s="15" t="str">
        <f t="shared" si="3"/>
        <v>Siegen / Marien Darmkrebszentrum Siegen / FAD-Z-016</v>
      </c>
      <c r="G219" s="9"/>
      <c r="K219" s="12" t="s">
        <v>445</v>
      </c>
    </row>
    <row r="220" spans="1:11" x14ac:dyDescent="0.25">
      <c r="A220" s="15" t="s">
        <v>1555</v>
      </c>
      <c r="B220" s="15" t="s">
        <v>931</v>
      </c>
      <c r="C220" s="15" t="s">
        <v>76</v>
      </c>
      <c r="D220" s="15" t="s">
        <v>1556</v>
      </c>
      <c r="E220" s="15" t="s">
        <v>531</v>
      </c>
      <c r="F220" s="15" t="str">
        <f t="shared" si="3"/>
        <v>Mainz / Darmkrebszentrum am Marienhaus Klinikum Mainz / FAD-Z-019</v>
      </c>
      <c r="G220" s="9"/>
      <c r="K220" s="12" t="s">
        <v>446</v>
      </c>
    </row>
    <row r="221" spans="1:11" x14ac:dyDescent="0.25">
      <c r="A221" s="15" t="s">
        <v>1098</v>
      </c>
      <c r="B221" s="15" t="s">
        <v>532</v>
      </c>
      <c r="C221" s="15" t="s">
        <v>77</v>
      </c>
      <c r="D221" s="15" t="s">
        <v>1557</v>
      </c>
      <c r="E221" s="15" t="s">
        <v>512</v>
      </c>
      <c r="F221" s="15" t="str">
        <f t="shared" si="3"/>
        <v>Bünde / Darmzentrum Ostwestfalen-Lippe / FAD-Z-020</v>
      </c>
      <c r="G221" s="9"/>
      <c r="K221" s="12" t="s">
        <v>447</v>
      </c>
    </row>
    <row r="222" spans="1:11" x14ac:dyDescent="0.25">
      <c r="A222" s="15" t="s">
        <v>1405</v>
      </c>
      <c r="B222" s="15" t="s">
        <v>725</v>
      </c>
      <c r="C222" s="15" t="s">
        <v>764</v>
      </c>
      <c r="D222" s="15" t="s">
        <v>726</v>
      </c>
      <c r="E222" s="15" t="s">
        <v>531</v>
      </c>
      <c r="F222" s="15" t="str">
        <f t="shared" si="3"/>
        <v>Worms / Darmzentrum Worms / FAD-Z-021</v>
      </c>
      <c r="G222" s="10"/>
      <c r="K222" s="12" t="s">
        <v>448</v>
      </c>
    </row>
    <row r="223" spans="1:11" x14ac:dyDescent="0.25">
      <c r="A223" s="15" t="s">
        <v>1299</v>
      </c>
      <c r="B223" s="15" t="s">
        <v>537</v>
      </c>
      <c r="C223" s="15" t="s">
        <v>83</v>
      </c>
      <c r="D223" s="15" t="s">
        <v>1558</v>
      </c>
      <c r="E223" s="15" t="s">
        <v>520</v>
      </c>
      <c r="F223" s="15" t="str">
        <f t="shared" si="3"/>
        <v>Neumarkt in der Oberpfalz / Darmzentrum Neumarkt / FAD-Z-029</v>
      </c>
      <c r="G223" s="9"/>
      <c r="K223" s="12" t="s">
        <v>449</v>
      </c>
    </row>
    <row r="224" spans="1:11" x14ac:dyDescent="0.25">
      <c r="A224" s="15" t="s">
        <v>1237</v>
      </c>
      <c r="B224" s="15" t="s">
        <v>538</v>
      </c>
      <c r="C224" s="15" t="s">
        <v>80</v>
      </c>
      <c r="D224" s="15" t="s">
        <v>695</v>
      </c>
      <c r="E224" s="15" t="s">
        <v>524</v>
      </c>
      <c r="F224" s="15" t="str">
        <f t="shared" si="3"/>
        <v>Leipzig / Darmzentrum am Ev. Diakonissenkrankenhaus Leipzig / FAD-Z-030</v>
      </c>
      <c r="G224" s="9"/>
      <c r="K224" s="12" t="s">
        <v>450</v>
      </c>
    </row>
    <row r="225" spans="1:11" x14ac:dyDescent="0.25">
      <c r="A225" s="15" t="s">
        <v>1187</v>
      </c>
      <c r="B225" s="15" t="s">
        <v>1559</v>
      </c>
      <c r="C225" s="15" t="s">
        <v>542</v>
      </c>
      <c r="D225" s="15" t="s">
        <v>1560</v>
      </c>
      <c r="E225" s="15" t="s">
        <v>542</v>
      </c>
      <c r="F225" s="15" t="str">
        <f t="shared" si="3"/>
        <v>Hamburg / Hamburger Darmzentrum am AGAPLESION DIAKONIEKLINIKUM HAMBURG / FAD-Z-034</v>
      </c>
      <c r="G225" s="9"/>
      <c r="K225" s="12" t="s">
        <v>451</v>
      </c>
    </row>
    <row r="226" spans="1:11" x14ac:dyDescent="0.25">
      <c r="A226" s="15" t="s">
        <v>1234</v>
      </c>
      <c r="B226" s="15" t="s">
        <v>544</v>
      </c>
      <c r="C226" s="15" t="s">
        <v>87</v>
      </c>
      <c r="D226" s="15" t="s">
        <v>545</v>
      </c>
      <c r="E226" s="15" t="s">
        <v>520</v>
      </c>
      <c r="F226" s="15" t="str">
        <f t="shared" si="3"/>
        <v>Landshut / Darmzentrum Region Landshut / FAD-Z-038</v>
      </c>
      <c r="G226" s="9"/>
      <c r="K226" s="12" t="s">
        <v>452</v>
      </c>
    </row>
    <row r="227" spans="1:11" x14ac:dyDescent="0.25">
      <c r="A227" s="15" t="s">
        <v>1319</v>
      </c>
      <c r="B227" s="15" t="s">
        <v>546</v>
      </c>
      <c r="C227" s="15" t="s">
        <v>88</v>
      </c>
      <c r="D227" s="15" t="s">
        <v>1561</v>
      </c>
      <c r="E227" s="15" t="s">
        <v>512</v>
      </c>
      <c r="F227" s="15" t="str">
        <f t="shared" si="3"/>
        <v>Olpe / Darmzentrum Olpe - Südwestfalen / FAD-Z-039</v>
      </c>
      <c r="G227" s="9"/>
      <c r="K227" s="12" t="s">
        <v>453</v>
      </c>
    </row>
    <row r="228" spans="1:11" x14ac:dyDescent="0.25">
      <c r="A228" s="15" t="s">
        <v>1314</v>
      </c>
      <c r="B228" s="15" t="s">
        <v>548</v>
      </c>
      <c r="C228" s="15" t="s">
        <v>90</v>
      </c>
      <c r="D228" s="15" t="s">
        <v>1562</v>
      </c>
      <c r="E228" s="15" t="s">
        <v>523</v>
      </c>
      <c r="F228" s="15" t="str">
        <f t="shared" si="3"/>
        <v>Offenbach am Main / Offenbacher DarmCentrum / FAD-Z-042</v>
      </c>
      <c r="G228" s="9"/>
      <c r="K228" s="12" t="s">
        <v>454</v>
      </c>
    </row>
    <row r="229" spans="1:11" x14ac:dyDescent="0.25">
      <c r="A229" s="15" t="s">
        <v>1043</v>
      </c>
      <c r="B229" s="15" t="s">
        <v>552</v>
      </c>
      <c r="C229" s="15" t="s">
        <v>95</v>
      </c>
      <c r="D229" s="15" t="s">
        <v>658</v>
      </c>
      <c r="E229" s="15" t="s">
        <v>515</v>
      </c>
      <c r="F229" s="15" t="str">
        <f t="shared" si="3"/>
        <v>Bad Mergentheim / Darmzentrum Tauber-Franken / FAD-Z-051</v>
      </c>
      <c r="K229" s="12" t="s">
        <v>455</v>
      </c>
    </row>
    <row r="230" spans="1:11" x14ac:dyDescent="0.25">
      <c r="A230" s="15" t="s">
        <v>1296</v>
      </c>
      <c r="B230" s="15" t="s">
        <v>1011</v>
      </c>
      <c r="C230" s="15" t="s">
        <v>1012</v>
      </c>
      <c r="D230" s="15" t="s">
        <v>1013</v>
      </c>
      <c r="E230" s="15" t="s">
        <v>515</v>
      </c>
      <c r="F230" s="15" t="str">
        <f t="shared" si="3"/>
        <v>Mutlangen / Darmzentrum Stauferklinikum Schwäbisch Gmünd / FAD-Z-054</v>
      </c>
      <c r="G230" s="9"/>
      <c r="K230" s="12" t="s">
        <v>456</v>
      </c>
    </row>
    <row r="231" spans="1:11" x14ac:dyDescent="0.25">
      <c r="A231" s="15" t="s">
        <v>1297</v>
      </c>
      <c r="B231" s="15" t="s">
        <v>867</v>
      </c>
      <c r="C231" s="15" t="s">
        <v>868</v>
      </c>
      <c r="D231" s="15" t="s">
        <v>1563</v>
      </c>
      <c r="E231" s="15" t="s">
        <v>515</v>
      </c>
      <c r="F231" s="15" t="str">
        <f t="shared" si="3"/>
        <v>Nagold / Darmkrebszentrum Nagold / FAD-Z-056</v>
      </c>
      <c r="K231" s="12" t="s">
        <v>457</v>
      </c>
    </row>
    <row r="232" spans="1:11" x14ac:dyDescent="0.25">
      <c r="A232" s="15" t="s">
        <v>1316</v>
      </c>
      <c r="B232" s="15" t="s">
        <v>553</v>
      </c>
      <c r="C232" s="15" t="s">
        <v>98</v>
      </c>
      <c r="D232" s="15" t="s">
        <v>1564</v>
      </c>
      <c r="E232" s="15" t="s">
        <v>515</v>
      </c>
      <c r="F232" s="15" t="str">
        <f t="shared" si="3"/>
        <v>Offenburg / Darmzentrum Ortenau / FAD-Z-057</v>
      </c>
      <c r="G232" s="10"/>
      <c r="K232" s="12" t="s">
        <v>458</v>
      </c>
    </row>
    <row r="233" spans="1:11" x14ac:dyDescent="0.25">
      <c r="A233" s="15" t="s">
        <v>1278</v>
      </c>
      <c r="B233" s="15" t="s">
        <v>554</v>
      </c>
      <c r="C233" s="15" t="s">
        <v>66</v>
      </c>
      <c r="D233" s="15" t="s">
        <v>1565</v>
      </c>
      <c r="E233" s="15" t="s">
        <v>512</v>
      </c>
      <c r="F233" s="15" t="str">
        <f t="shared" si="3"/>
        <v>Mönchengladbach / Darmzentrum Ev. Krankenhaus Bethesda / FAD-Z-058</v>
      </c>
      <c r="G233" s="9"/>
      <c r="K233" s="12" t="s">
        <v>459</v>
      </c>
    </row>
    <row r="234" spans="1:11" x14ac:dyDescent="0.25">
      <c r="A234" s="15" t="s">
        <v>1354</v>
      </c>
      <c r="B234" s="15" t="s">
        <v>944</v>
      </c>
      <c r="C234" s="15" t="s">
        <v>99</v>
      </c>
      <c r="D234" s="15" t="s">
        <v>555</v>
      </c>
      <c r="E234" s="15" t="s">
        <v>515</v>
      </c>
      <c r="F234" s="15" t="str">
        <f t="shared" si="3"/>
        <v>Singen (Hohentwiel) / Darmkrebszentrum Hegau-Bodensee / FAD-Z-059</v>
      </c>
      <c r="G234" s="9"/>
      <c r="K234" s="12" t="s">
        <v>460</v>
      </c>
    </row>
    <row r="235" spans="1:11" x14ac:dyDescent="0.25">
      <c r="A235" s="15" t="s">
        <v>1333</v>
      </c>
      <c r="B235" s="15" t="s">
        <v>937</v>
      </c>
      <c r="C235" s="15" t="s">
        <v>101</v>
      </c>
      <c r="D235" s="15" t="s">
        <v>1566</v>
      </c>
      <c r="E235" s="15" t="s">
        <v>512</v>
      </c>
      <c r="F235" s="15" t="str">
        <f t="shared" si="3"/>
        <v>Recklinghausen / DarmZentrum Recklinghausen / FAD-Z-061</v>
      </c>
      <c r="G235" s="9"/>
      <c r="K235" s="12" t="s">
        <v>461</v>
      </c>
    </row>
    <row r="236" spans="1:11" x14ac:dyDescent="0.25">
      <c r="A236" s="15" t="s">
        <v>1567</v>
      </c>
      <c r="B236" s="15" t="s">
        <v>559</v>
      </c>
      <c r="C236" s="15" t="s">
        <v>104</v>
      </c>
      <c r="D236" s="15" t="s">
        <v>1568</v>
      </c>
      <c r="E236" s="15" t="s">
        <v>520</v>
      </c>
      <c r="F236" s="15" t="str">
        <f t="shared" si="3"/>
        <v>Schweinfurt / Darmzentrum Schweinfurt-Mainfranken / FAD-Z-065</v>
      </c>
      <c r="G236" s="9"/>
      <c r="K236" s="12" t="s">
        <v>462</v>
      </c>
    </row>
    <row r="237" spans="1:11" x14ac:dyDescent="0.25">
      <c r="A237" s="15" t="s">
        <v>1180</v>
      </c>
      <c r="B237" s="15" t="s">
        <v>914</v>
      </c>
      <c r="C237" s="15" t="s">
        <v>915</v>
      </c>
      <c r="D237" s="15" t="s">
        <v>1569</v>
      </c>
      <c r="E237" s="15" t="s">
        <v>512</v>
      </c>
      <c r="F237" s="15" t="str">
        <f t="shared" si="3"/>
        <v>Gummersbach / Darmkrebszentrum Oberberg / FAD-Z-066</v>
      </c>
      <c r="G237" s="9"/>
      <c r="K237" s="12" t="s">
        <v>463</v>
      </c>
    </row>
    <row r="238" spans="1:11" x14ac:dyDescent="0.25">
      <c r="A238" s="15" t="s">
        <v>1570</v>
      </c>
      <c r="B238" s="15" t="s">
        <v>1571</v>
      </c>
      <c r="C238" s="15" t="s">
        <v>110</v>
      </c>
      <c r="D238" s="15" t="s">
        <v>1572</v>
      </c>
      <c r="E238" s="15" t="s">
        <v>531</v>
      </c>
      <c r="F238" s="15" t="str">
        <f t="shared" si="3"/>
        <v>Bad Kreuznach / Darmkrebszentrum Nahe - Diakonie Kliniken Bad Kreuznach, Standort Mühlenstraße / FAD-Z-075</v>
      </c>
      <c r="G238" s="9"/>
      <c r="K238" s="12" t="s">
        <v>464</v>
      </c>
    </row>
    <row r="239" spans="1:11" x14ac:dyDescent="0.25">
      <c r="A239" s="15" t="s">
        <v>1089</v>
      </c>
      <c r="B239" s="15" t="s">
        <v>665</v>
      </c>
      <c r="C239" s="15" t="s">
        <v>568</v>
      </c>
      <c r="D239" s="15" t="s">
        <v>1573</v>
      </c>
      <c r="E239" s="15" t="s">
        <v>568</v>
      </c>
      <c r="F239" s="15" t="str">
        <f t="shared" si="3"/>
        <v>Bremen / Darmzentrum Bremen West / FAD-Z-078</v>
      </c>
      <c r="G239" s="9"/>
      <c r="K239" s="12" t="s">
        <v>465</v>
      </c>
    </row>
    <row r="240" spans="1:11" x14ac:dyDescent="0.25">
      <c r="A240" s="15" t="s">
        <v>1172</v>
      </c>
      <c r="B240" s="15" t="s">
        <v>771</v>
      </c>
      <c r="C240" s="15" t="s">
        <v>772</v>
      </c>
      <c r="D240" s="15" t="s">
        <v>1574</v>
      </c>
      <c r="E240" s="15" t="s">
        <v>525</v>
      </c>
      <c r="F240" s="15" t="str">
        <f t="shared" si="3"/>
        <v>Gifhorn / HELIOS Darmkrebszentrum Gifhorn / FAD-Z-080</v>
      </c>
      <c r="G240" s="9"/>
      <c r="K240" s="12" t="s">
        <v>466</v>
      </c>
    </row>
    <row r="241" spans="1:11" x14ac:dyDescent="0.25">
      <c r="A241" s="15" t="s">
        <v>1331</v>
      </c>
      <c r="B241" s="15" t="s">
        <v>569</v>
      </c>
      <c r="C241" s="15" t="s">
        <v>114</v>
      </c>
      <c r="D241" s="15" t="s">
        <v>1575</v>
      </c>
      <c r="E241" s="15" t="s">
        <v>534</v>
      </c>
      <c r="F241" s="15" t="str">
        <f t="shared" si="3"/>
        <v>Quedlinburg / Darmzentrum Harz / FAD-Z-084</v>
      </c>
      <c r="G241" s="9"/>
      <c r="K241" s="12" t="s">
        <v>467</v>
      </c>
    </row>
    <row r="242" spans="1:11" x14ac:dyDescent="0.25">
      <c r="A242" s="15" t="s">
        <v>1185</v>
      </c>
      <c r="B242" s="15" t="s">
        <v>1186</v>
      </c>
      <c r="C242" s="15" t="s">
        <v>78</v>
      </c>
      <c r="D242" s="15" t="s">
        <v>1416</v>
      </c>
      <c r="E242" s="15" t="s">
        <v>534</v>
      </c>
      <c r="F242" s="15" t="str">
        <f t="shared" si="3"/>
        <v>Halle (Saale) / Darmkrebszentrum Diako Halle / FAD-Z-086</v>
      </c>
      <c r="G242" s="9"/>
      <c r="K242" s="12" t="s">
        <v>468</v>
      </c>
    </row>
    <row r="243" spans="1:11" x14ac:dyDescent="0.25">
      <c r="A243" s="15" t="s">
        <v>1366</v>
      </c>
      <c r="B243" s="15" t="s">
        <v>571</v>
      </c>
      <c r="C243" s="15" t="s">
        <v>117</v>
      </c>
      <c r="D243" s="15" t="s">
        <v>714</v>
      </c>
      <c r="E243" s="15" t="s">
        <v>520</v>
      </c>
      <c r="F243" s="15" t="str">
        <f t="shared" si="3"/>
        <v>Straubing / Darmzentrum Straubing / FAD-Z-089</v>
      </c>
      <c r="G243" s="9"/>
      <c r="K243" s="12" t="s">
        <v>469</v>
      </c>
    </row>
    <row r="244" spans="1:11" x14ac:dyDescent="0.25">
      <c r="A244" s="15" t="s">
        <v>1203</v>
      </c>
      <c r="B244" s="15" t="s">
        <v>573</v>
      </c>
      <c r="C244" s="15" t="s">
        <v>119</v>
      </c>
      <c r="D244" s="15" t="s">
        <v>574</v>
      </c>
      <c r="E244" s="15" t="s">
        <v>512</v>
      </c>
      <c r="F244" s="15" t="str">
        <f t="shared" si="3"/>
        <v>Herford / Darmzentrum Herford / FAD-Z-094</v>
      </c>
      <c r="G244" s="9"/>
      <c r="K244" s="12" t="s">
        <v>470</v>
      </c>
    </row>
    <row r="245" spans="1:11" x14ac:dyDescent="0.25">
      <c r="A245" s="15" t="s">
        <v>1144</v>
      </c>
      <c r="B245" s="15" t="s">
        <v>908</v>
      </c>
      <c r="C245" s="15" t="s">
        <v>124</v>
      </c>
      <c r="D245" s="15" t="s">
        <v>769</v>
      </c>
      <c r="E245" s="15" t="s">
        <v>515</v>
      </c>
      <c r="F245" s="15" t="str">
        <f t="shared" si="3"/>
        <v>Esslingen am Neckar / Darmkrebszentrum Esslingen (DZE) / FAD-Z-100</v>
      </c>
      <c r="G245" s="9"/>
      <c r="K245" s="12" t="s">
        <v>471</v>
      </c>
    </row>
    <row r="246" spans="1:11" x14ac:dyDescent="0.25">
      <c r="A246" s="15" t="s">
        <v>1375</v>
      </c>
      <c r="B246" s="15" t="s">
        <v>581</v>
      </c>
      <c r="C246" s="15" t="s">
        <v>127</v>
      </c>
      <c r="D246" s="15" t="s">
        <v>1576</v>
      </c>
      <c r="E246" s="15" t="s">
        <v>541</v>
      </c>
      <c r="F246" s="15" t="str">
        <f t="shared" si="3"/>
        <v>Suhl / Darmzentrum der Deutschen Krebsgesellschaft Suhl / FAD-Z-104</v>
      </c>
      <c r="G246" s="9"/>
      <c r="K246" s="12" t="s">
        <v>472</v>
      </c>
    </row>
    <row r="247" spans="1:11" x14ac:dyDescent="0.25">
      <c r="A247" s="15" t="s">
        <v>1269</v>
      </c>
      <c r="B247" s="15" t="s">
        <v>1270</v>
      </c>
      <c r="C247" s="15" t="s">
        <v>1271</v>
      </c>
      <c r="D247" s="15" t="s">
        <v>1418</v>
      </c>
      <c r="E247" s="15" t="s">
        <v>512</v>
      </c>
      <c r="F247" s="15" t="str">
        <f t="shared" si="3"/>
        <v>Marl / Darmkrebszentrum Marien-Hospital Marl / FAD-Z-110</v>
      </c>
      <c r="G247" s="9"/>
      <c r="K247" s="12" t="s">
        <v>473</v>
      </c>
    </row>
    <row r="248" spans="1:11" x14ac:dyDescent="0.25">
      <c r="A248" s="15" t="s">
        <v>1313</v>
      </c>
      <c r="B248" s="15" t="s">
        <v>584</v>
      </c>
      <c r="C248" s="15" t="s">
        <v>131</v>
      </c>
      <c r="D248" s="15" t="s">
        <v>786</v>
      </c>
      <c r="E248" s="15" t="s">
        <v>515</v>
      </c>
      <c r="F248" s="15" t="str">
        <f t="shared" si="3"/>
        <v>Nürtingen / Darmzentrum Nürtingen / FAD-Z-111</v>
      </c>
      <c r="G248" s="9"/>
      <c r="K248" s="12" t="s">
        <v>474</v>
      </c>
    </row>
    <row r="249" spans="1:11" x14ac:dyDescent="0.25">
      <c r="A249" s="15" t="s">
        <v>1286</v>
      </c>
      <c r="B249" s="15" t="s">
        <v>1287</v>
      </c>
      <c r="C249" s="15" t="s">
        <v>94</v>
      </c>
      <c r="D249" s="15" t="s">
        <v>1577</v>
      </c>
      <c r="E249" s="15" t="s">
        <v>520</v>
      </c>
      <c r="F249" s="15" t="str">
        <f t="shared" si="3"/>
        <v>München / Darmkrebszentrum Klinikum Dritter Orden München-Nymphenburg / FAD-Z-116</v>
      </c>
      <c r="G249" s="9"/>
      <c r="K249" s="12" t="s">
        <v>475</v>
      </c>
    </row>
    <row r="250" spans="1:11" x14ac:dyDescent="0.25">
      <c r="A250" s="15" t="s">
        <v>1304</v>
      </c>
      <c r="B250" s="15" t="s">
        <v>811</v>
      </c>
      <c r="C250" s="15" t="s">
        <v>135</v>
      </c>
      <c r="D250" s="15" t="s">
        <v>1578</v>
      </c>
      <c r="E250" s="15" t="s">
        <v>531</v>
      </c>
      <c r="F250" s="15" t="str">
        <f t="shared" si="3"/>
        <v>Neustadt an der Weinstraße / Interdisziplinäres Darmkrebszentrum Neustadt a.d. Weinstraße / FAD-Z-119</v>
      </c>
      <c r="G250" s="9"/>
      <c r="K250" s="12" t="s">
        <v>476</v>
      </c>
    </row>
    <row r="251" spans="1:11" x14ac:dyDescent="0.25">
      <c r="A251" s="15" t="s">
        <v>1328</v>
      </c>
      <c r="B251" s="15" t="s">
        <v>594</v>
      </c>
      <c r="C251" s="15" t="s">
        <v>137</v>
      </c>
      <c r="D251" s="15" t="s">
        <v>1579</v>
      </c>
      <c r="E251" s="15" t="s">
        <v>595</v>
      </c>
      <c r="F251" s="15" t="str">
        <f t="shared" si="3"/>
        <v>Pinneberg / Darmzentrum Pinneberg / FAD-Z-124</v>
      </c>
      <c r="G251" s="9"/>
      <c r="K251" s="12" t="s">
        <v>477</v>
      </c>
    </row>
    <row r="252" spans="1:11" x14ac:dyDescent="0.25">
      <c r="A252" s="15" t="s">
        <v>1289</v>
      </c>
      <c r="B252" s="15" t="s">
        <v>596</v>
      </c>
      <c r="C252" s="15" t="s">
        <v>94</v>
      </c>
      <c r="D252" s="15" t="s">
        <v>597</v>
      </c>
      <c r="E252" s="15" t="s">
        <v>520</v>
      </c>
      <c r="F252" s="15" t="str">
        <f t="shared" si="3"/>
        <v>München / Darmzentrum an der Maria-Theresia-Klinik München / FAD-Z-128</v>
      </c>
      <c r="G252" s="9"/>
      <c r="K252" s="12" t="s">
        <v>478</v>
      </c>
    </row>
    <row r="253" spans="1:11" x14ac:dyDescent="0.25">
      <c r="A253" s="15" t="s">
        <v>1159</v>
      </c>
      <c r="B253" s="15" t="s">
        <v>910</v>
      </c>
      <c r="C253" s="15" t="s">
        <v>911</v>
      </c>
      <c r="D253" s="15" t="s">
        <v>912</v>
      </c>
      <c r="E253" s="15" t="s">
        <v>520</v>
      </c>
      <c r="F253" s="15" t="str">
        <f t="shared" si="3"/>
        <v>Friedberg / Darmzentrum Friedberg - Augsburg / FAD-Z-129</v>
      </c>
      <c r="G253" s="9"/>
      <c r="K253" s="12" t="s">
        <v>479</v>
      </c>
    </row>
    <row r="254" spans="1:11" x14ac:dyDescent="0.25">
      <c r="A254" s="15" t="s">
        <v>1111</v>
      </c>
      <c r="B254" s="15" t="s">
        <v>727</v>
      </c>
      <c r="C254" s="15" t="s">
        <v>138</v>
      </c>
      <c r="D254" s="15" t="s">
        <v>1580</v>
      </c>
      <c r="E254" s="15" t="s">
        <v>523</v>
      </c>
      <c r="F254" s="15" t="str">
        <f t="shared" si="3"/>
        <v>Darmstadt / Darmzentrum am AGAPLESION Elisabethenstift Darmstadt / FAD-Z-130</v>
      </c>
      <c r="G254" s="9"/>
      <c r="K254" s="12" t="s">
        <v>480</v>
      </c>
    </row>
    <row r="255" spans="1:11" x14ac:dyDescent="0.25">
      <c r="A255" s="15" t="s">
        <v>1324</v>
      </c>
      <c r="B255" s="15" t="s">
        <v>599</v>
      </c>
      <c r="C255" s="15" t="s">
        <v>140</v>
      </c>
      <c r="D255" s="15" t="s">
        <v>1581</v>
      </c>
      <c r="E255" s="15" t="s">
        <v>512</v>
      </c>
      <c r="F255" s="15" t="str">
        <f t="shared" si="3"/>
        <v>Paderborn / Vincenz-Darmzentrum Paderborn / FAD-Z-132</v>
      </c>
      <c r="G255" s="9"/>
      <c r="K255" t="s">
        <v>481</v>
      </c>
    </row>
    <row r="256" spans="1:11" x14ac:dyDescent="0.25">
      <c r="A256" s="15" t="s">
        <v>1351</v>
      </c>
      <c r="B256" s="15" t="s">
        <v>1352</v>
      </c>
      <c r="C256" s="15" t="s">
        <v>1353</v>
      </c>
      <c r="D256" s="15" t="s">
        <v>1272</v>
      </c>
      <c r="E256" s="15" t="s">
        <v>515</v>
      </c>
      <c r="F256" s="15" t="str">
        <f t="shared" si="3"/>
        <v>Sigmaringen / Darmzentrum Sigmaringen / FAD-Z-136</v>
      </c>
      <c r="G256" s="9"/>
    </row>
    <row r="257" spans="1:7" x14ac:dyDescent="0.25">
      <c r="A257" s="15" t="s">
        <v>1388</v>
      </c>
      <c r="B257" s="15" t="s">
        <v>1020</v>
      </c>
      <c r="C257" s="15" t="s">
        <v>1021</v>
      </c>
      <c r="D257" s="15" t="s">
        <v>1582</v>
      </c>
      <c r="E257" s="15" t="s">
        <v>534</v>
      </c>
      <c r="F257" s="15" t="str">
        <f t="shared" si="3"/>
        <v>Weißenfels / Darmzentrum Weißenfels / FAD-Z-143</v>
      </c>
      <c r="G257" s="9"/>
    </row>
    <row r="258" spans="1:7" x14ac:dyDescent="0.25">
      <c r="A258" s="15" t="s">
        <v>1389</v>
      </c>
      <c r="B258" s="15" t="s">
        <v>604</v>
      </c>
      <c r="C258" s="15" t="s">
        <v>145</v>
      </c>
      <c r="D258" s="15" t="s">
        <v>715</v>
      </c>
      <c r="E258" s="15" t="s">
        <v>512</v>
      </c>
      <c r="F258" s="15" t="str">
        <f t="shared" si="3"/>
        <v>Wesel / Darmzentrum am Evangelischen Krankenhaus Wesel / FAD-Z-146</v>
      </c>
      <c r="G258" s="9"/>
    </row>
    <row r="259" spans="1:7" x14ac:dyDescent="0.25">
      <c r="A259" s="15" t="s">
        <v>1385</v>
      </c>
      <c r="B259" s="15" t="s">
        <v>605</v>
      </c>
      <c r="C259" s="15" t="s">
        <v>146</v>
      </c>
      <c r="D259" s="15" t="s">
        <v>1583</v>
      </c>
      <c r="E259" s="15" t="s">
        <v>512</v>
      </c>
      <c r="F259" s="15" t="str">
        <f t="shared" si="3"/>
        <v>Warendorf / Darmzentrum Warendorf / FAD-Z-147</v>
      </c>
      <c r="G259" s="9"/>
    </row>
    <row r="260" spans="1:7" x14ac:dyDescent="0.25">
      <c r="A260" s="15" t="s">
        <v>1320</v>
      </c>
      <c r="B260" s="15" t="s">
        <v>608</v>
      </c>
      <c r="C260" s="15" t="s">
        <v>935</v>
      </c>
      <c r="D260" s="15" t="s">
        <v>936</v>
      </c>
      <c r="E260" s="15" t="s">
        <v>603</v>
      </c>
      <c r="F260" s="15" t="str">
        <f t="shared" si="3"/>
        <v>Oranienburg / Darmzentrum Oberhavel / FAD-Z-152</v>
      </c>
      <c r="G260" s="9"/>
    </row>
    <row r="261" spans="1:7" x14ac:dyDescent="0.25">
      <c r="A261" s="15" t="s">
        <v>1225</v>
      </c>
      <c r="B261" s="15" t="s">
        <v>609</v>
      </c>
      <c r="C261" s="15" t="s">
        <v>82</v>
      </c>
      <c r="D261" s="15" t="s">
        <v>1584</v>
      </c>
      <c r="E261" s="15" t="s">
        <v>512</v>
      </c>
      <c r="F261" s="15" t="str">
        <f t="shared" si="3"/>
        <v>Köln / Darmzentrum Köln am Evangelischen Krankenhaus Kalk / FAD-Z-153</v>
      </c>
      <c r="G261" s="9"/>
    </row>
    <row r="262" spans="1:7" x14ac:dyDescent="0.25">
      <c r="A262" s="15" t="s">
        <v>1048</v>
      </c>
      <c r="B262" s="15" t="s">
        <v>611</v>
      </c>
      <c r="C262" s="15" t="s">
        <v>1049</v>
      </c>
      <c r="D262" s="15" t="s">
        <v>1585</v>
      </c>
      <c r="E262" s="15" t="s">
        <v>515</v>
      </c>
      <c r="F262" s="15" t="str">
        <f t="shared" si="3"/>
        <v>Balingen / Darmzentrum Zollernalb / FAD-Z-155</v>
      </c>
      <c r="G262" s="9"/>
    </row>
    <row r="263" spans="1:7" x14ac:dyDescent="0.25">
      <c r="A263" s="15" t="s">
        <v>1402</v>
      </c>
      <c r="B263" s="15" t="s">
        <v>720</v>
      </c>
      <c r="C263" s="15" t="s">
        <v>149</v>
      </c>
      <c r="D263" s="15" t="s">
        <v>731</v>
      </c>
      <c r="E263" s="15" t="s">
        <v>512</v>
      </c>
      <c r="F263" s="15" t="str">
        <f t="shared" si="3"/>
        <v>Witten / Darmkrebszentrum Witten / FAD-Z-157</v>
      </c>
      <c r="G263" s="9"/>
    </row>
    <row r="264" spans="1:7" x14ac:dyDescent="0.25">
      <c r="A264" s="15" t="s">
        <v>1336</v>
      </c>
      <c r="B264" s="15" t="s">
        <v>612</v>
      </c>
      <c r="C264" s="15" t="s">
        <v>123</v>
      </c>
      <c r="D264" s="15" t="s">
        <v>1586</v>
      </c>
      <c r="E264" s="15" t="s">
        <v>520</v>
      </c>
      <c r="F264" s="15" t="str">
        <f t="shared" si="3"/>
        <v>Regensburg / Darmkrebszentrum St. Josef Regensburg / FAD-Z-158</v>
      </c>
      <c r="G264" s="9"/>
    </row>
    <row r="265" spans="1:7" x14ac:dyDescent="0.25">
      <c r="A265" s="15" t="s">
        <v>1059</v>
      </c>
      <c r="B265" s="15" t="s">
        <v>613</v>
      </c>
      <c r="C265" s="15" t="s">
        <v>517</v>
      </c>
      <c r="D265" s="15" t="s">
        <v>1587</v>
      </c>
      <c r="E265" s="15" t="s">
        <v>517</v>
      </c>
      <c r="F265" s="15" t="str">
        <f t="shared" si="3"/>
        <v>Berlin / Darmzentrum im Evangelischen Waldkrankenhaus Spandau / FAD-Z-159</v>
      </c>
      <c r="G265" s="9"/>
    </row>
    <row r="266" spans="1:7" x14ac:dyDescent="0.25">
      <c r="A266" s="15" t="s">
        <v>1113</v>
      </c>
      <c r="B266" s="15" t="s">
        <v>615</v>
      </c>
      <c r="C266" s="15" t="s">
        <v>151</v>
      </c>
      <c r="D266" s="15" t="s">
        <v>616</v>
      </c>
      <c r="E266" s="15" t="s">
        <v>512</v>
      </c>
      <c r="F266" s="15" t="str">
        <f t="shared" si="3"/>
        <v>Datteln / Darmkrebszentrum Datteln / FAD-Z-161</v>
      </c>
      <c r="G266" s="10"/>
    </row>
    <row r="267" spans="1:7" x14ac:dyDescent="0.25">
      <c r="A267" s="15" t="s">
        <v>1226</v>
      </c>
      <c r="B267" s="15" t="s">
        <v>589</v>
      </c>
      <c r="C267" s="15" t="s">
        <v>82</v>
      </c>
      <c r="D267" s="15" t="s">
        <v>1588</v>
      </c>
      <c r="E267" s="15" t="s">
        <v>512</v>
      </c>
      <c r="F267" s="15" t="str">
        <f t="shared" si="3"/>
        <v>Köln / Darmzentrum Köln Nord-West / FAD-Z-164</v>
      </c>
      <c r="G267" s="9"/>
    </row>
    <row r="268" spans="1:7" x14ac:dyDescent="0.25">
      <c r="A268" s="15" t="s">
        <v>1589</v>
      </c>
      <c r="B268" s="15" t="s">
        <v>618</v>
      </c>
      <c r="C268" s="15" t="s">
        <v>657</v>
      </c>
      <c r="D268" s="15" t="s">
        <v>1590</v>
      </c>
      <c r="E268" s="15" t="s">
        <v>523</v>
      </c>
      <c r="F268" s="15" t="str">
        <f t="shared" si="3"/>
        <v>Bad Homburg / Darmkrebszentrum Bad Homburg Hochtaunus-Kliniken / FAD-Z-166</v>
      </c>
      <c r="G268" s="9"/>
    </row>
    <row r="269" spans="1:7" x14ac:dyDescent="0.25">
      <c r="A269" s="15" t="s">
        <v>1355</v>
      </c>
      <c r="B269" s="15" t="s">
        <v>620</v>
      </c>
      <c r="C269" s="15" t="s">
        <v>154</v>
      </c>
      <c r="D269" s="15" t="s">
        <v>1591</v>
      </c>
      <c r="E269" s="15" t="s">
        <v>512</v>
      </c>
      <c r="F269" s="15" t="str">
        <f t="shared" si="3"/>
        <v>Solingen / Darmkrebszentrum Klinikum Solingen / FAD-Z-170</v>
      </c>
      <c r="G269" s="9"/>
    </row>
    <row r="270" spans="1:7" x14ac:dyDescent="0.25">
      <c r="A270" s="15" t="s">
        <v>1095</v>
      </c>
      <c r="B270" s="15" t="s">
        <v>621</v>
      </c>
      <c r="C270" s="15" t="s">
        <v>155</v>
      </c>
      <c r="D270" s="15" t="s">
        <v>622</v>
      </c>
      <c r="E270" s="15" t="s">
        <v>515</v>
      </c>
      <c r="F270" s="15" t="str">
        <f t="shared" si="3"/>
        <v>Bruchsal / Darmkrebszentrum Bruchsal / FAD-Z-176</v>
      </c>
      <c r="G270" s="9"/>
    </row>
    <row r="271" spans="1:7" x14ac:dyDescent="0.25">
      <c r="A271" s="15" t="s">
        <v>1083</v>
      </c>
      <c r="B271" s="15" t="s">
        <v>955</v>
      </c>
      <c r="C271" s="15" t="s">
        <v>148</v>
      </c>
      <c r="D271" s="15" t="s">
        <v>1592</v>
      </c>
      <c r="E271" s="15" t="s">
        <v>512</v>
      </c>
      <c r="F271" s="15" t="str">
        <f t="shared" si="3"/>
        <v>Bonn / Darmkrebszentrum der GFO Kliniken Bonn St. Marien Hospital / FAD-Z-181</v>
      </c>
    </row>
    <row r="272" spans="1:7" x14ac:dyDescent="0.25">
      <c r="A272" s="15" t="s">
        <v>1097</v>
      </c>
      <c r="B272" s="15" t="s">
        <v>625</v>
      </c>
      <c r="C272" s="15" t="s">
        <v>159</v>
      </c>
      <c r="D272" s="15" t="s">
        <v>626</v>
      </c>
      <c r="E272" s="15" t="s">
        <v>525</v>
      </c>
      <c r="F272" s="15" t="str">
        <f t="shared" si="3"/>
        <v>Buchholz in der Nordheide / Darmkrebszentrum Buchholz / FAD-Z-182</v>
      </c>
      <c r="G272" s="9"/>
    </row>
    <row r="273" spans="1:7" x14ac:dyDescent="0.25">
      <c r="A273" s="15" t="s">
        <v>1349</v>
      </c>
      <c r="B273" s="15" t="s">
        <v>627</v>
      </c>
      <c r="C273" s="15" t="s">
        <v>160</v>
      </c>
      <c r="D273" s="15" t="s">
        <v>628</v>
      </c>
      <c r="E273" s="15" t="s">
        <v>512</v>
      </c>
      <c r="F273" s="15" t="str">
        <f t="shared" si="3"/>
        <v>Siegburg / Darmkrebszentrum HELIOS Klinikum Siegburg / FAD-Z-183</v>
      </c>
      <c r="G273" s="9"/>
    </row>
    <row r="274" spans="1:7" x14ac:dyDescent="0.25">
      <c r="A274" s="15" t="s">
        <v>1413</v>
      </c>
      <c r="B274" s="15" t="s">
        <v>629</v>
      </c>
      <c r="C274" s="15" t="s">
        <v>161</v>
      </c>
      <c r="D274" s="15" t="s">
        <v>1593</v>
      </c>
      <c r="E274" s="15" t="s">
        <v>524</v>
      </c>
      <c r="F274" s="15" t="str">
        <f t="shared" si="3"/>
        <v>Zwickau / Darmkrebszentrum am Heinrich-Braun-Klinikum Zwickau / FAD-Z-184</v>
      </c>
      <c r="G274" s="9"/>
    </row>
    <row r="275" spans="1:7" x14ac:dyDescent="0.25">
      <c r="A275" s="15" t="s">
        <v>1085</v>
      </c>
      <c r="B275" s="15" t="s">
        <v>734</v>
      </c>
      <c r="C275" s="15" t="s">
        <v>163</v>
      </c>
      <c r="D275" s="15" t="s">
        <v>1594</v>
      </c>
      <c r="E275" s="15" t="s">
        <v>603</v>
      </c>
      <c r="F275" s="15" t="str">
        <f t="shared" si="3"/>
        <v>Brandenburg an der Havel / darmzentrum west-brandenburg / FAD-Z-189</v>
      </c>
      <c r="G275" s="9"/>
    </row>
    <row r="276" spans="1:7" x14ac:dyDescent="0.25">
      <c r="A276" s="15" t="s">
        <v>1193</v>
      </c>
      <c r="B276" s="15" t="s">
        <v>681</v>
      </c>
      <c r="C276" s="15" t="s">
        <v>166</v>
      </c>
      <c r="D276" s="15" t="s">
        <v>1595</v>
      </c>
      <c r="E276" s="15" t="s">
        <v>512</v>
      </c>
      <c r="F276" s="15" t="str">
        <f t="shared" si="3"/>
        <v>Hamm / Darmkrebszentrum St. Barbara-Klinik Hamm / FAD-Z-192</v>
      </c>
      <c r="G276" s="9"/>
    </row>
    <row r="277" spans="1:7" x14ac:dyDescent="0.25">
      <c r="A277" s="15" t="s">
        <v>1148</v>
      </c>
      <c r="B277" s="15" t="s">
        <v>635</v>
      </c>
      <c r="C277" s="15" t="s">
        <v>89</v>
      </c>
      <c r="D277" s="15" t="s">
        <v>1596</v>
      </c>
      <c r="E277" s="15" t="s">
        <v>523</v>
      </c>
      <c r="F277" s="15" t="str">
        <f t="shared" si="3"/>
        <v>Frankfurt am Main / Darmzentrum Bethanien Frankfurt am Main / FAD-Z-194</v>
      </c>
      <c r="G277" s="9"/>
    </row>
    <row r="278" spans="1:7" x14ac:dyDescent="0.25">
      <c r="A278" s="15" t="s">
        <v>1183</v>
      </c>
      <c r="B278" s="15" t="s">
        <v>636</v>
      </c>
      <c r="C278" s="15" t="s">
        <v>78</v>
      </c>
      <c r="D278" s="15" t="s">
        <v>637</v>
      </c>
      <c r="E278" s="15" t="s">
        <v>534</v>
      </c>
      <c r="F278" s="15" t="str">
        <f t="shared" si="3"/>
        <v>Halle (Saale) / Darmkrebszentrum am Krankenhaus Martha-Maria Halle-Dölau / FAD-Z-195</v>
      </c>
      <c r="G278" s="10"/>
    </row>
    <row r="279" spans="1:7" x14ac:dyDescent="0.25">
      <c r="A279" s="15" t="s">
        <v>1205</v>
      </c>
      <c r="B279" s="15" t="s">
        <v>1003</v>
      </c>
      <c r="C279" s="15" t="s">
        <v>158</v>
      </c>
      <c r="D279" s="15" t="s">
        <v>638</v>
      </c>
      <c r="E279" s="15" t="s">
        <v>512</v>
      </c>
      <c r="F279" s="15" t="str">
        <f t="shared" si="3"/>
        <v>Herne, Stadt / Darmkrebszentrum Evangelisches Krankenhaus Herne / FAD-Z-197</v>
      </c>
      <c r="G279" s="9"/>
    </row>
    <row r="280" spans="1:7" x14ac:dyDescent="0.25">
      <c r="A280" s="15" t="s">
        <v>1133</v>
      </c>
      <c r="B280" s="15" t="s">
        <v>640</v>
      </c>
      <c r="C280" s="15" t="s">
        <v>118</v>
      </c>
      <c r="D280" s="15" t="s">
        <v>1597</v>
      </c>
      <c r="E280" s="15" t="s">
        <v>512</v>
      </c>
      <c r="F280" s="15" t="str">
        <f t="shared" ref="F280:F343" si="4">CONCATENATE(C280," / ",B280," / ",A280)</f>
        <v>Düsseldorf / Interdisziplinäres Darmkrebszentrum Düsseldorf Kaiserswerth / FAD-Z-201</v>
      </c>
      <c r="G280" s="9"/>
    </row>
    <row r="281" spans="1:7" x14ac:dyDescent="0.25">
      <c r="A281" s="15" t="s">
        <v>1047</v>
      </c>
      <c r="B281" s="15" t="s">
        <v>659</v>
      </c>
      <c r="C281" s="15" t="s">
        <v>170</v>
      </c>
      <c r="D281" s="15" t="s">
        <v>1598</v>
      </c>
      <c r="E281" s="15" t="s">
        <v>515</v>
      </c>
      <c r="F281" s="15" t="str">
        <f t="shared" si="4"/>
        <v>Baden-Baden / Darmkrebszentrum Klinikum Mittelbaden Baden-Baden Balg / FAD-Z-206</v>
      </c>
      <c r="G281" s="9"/>
    </row>
    <row r="282" spans="1:7" x14ac:dyDescent="0.25">
      <c r="A282" s="15" t="s">
        <v>1281</v>
      </c>
      <c r="B282" s="15" t="s">
        <v>784</v>
      </c>
      <c r="C282" s="15" t="s">
        <v>785</v>
      </c>
      <c r="D282" s="15" t="s">
        <v>1599</v>
      </c>
      <c r="E282" s="15" t="s">
        <v>541</v>
      </c>
      <c r="F282" s="15" t="str">
        <f t="shared" si="4"/>
        <v>Mühlhausen/Thüringen / Hufeland Darmkrebszentrum Mühlhausen / FAD-Z-211</v>
      </c>
      <c r="G282" s="9"/>
    </row>
    <row r="283" spans="1:7" x14ac:dyDescent="0.25">
      <c r="A283" s="15" t="s">
        <v>1181</v>
      </c>
      <c r="B283" s="15" t="s">
        <v>645</v>
      </c>
      <c r="C283" s="15" t="s">
        <v>173</v>
      </c>
      <c r="D283" s="15" t="s">
        <v>0</v>
      </c>
      <c r="E283" s="15" t="s">
        <v>512</v>
      </c>
      <c r="F283" s="15" t="str">
        <f t="shared" si="4"/>
        <v>Gütersloh / Darmkrebs-Zentrum Gütersloh / FAD-Z-219</v>
      </c>
      <c r="G283" s="9"/>
    </row>
    <row r="284" spans="1:7" x14ac:dyDescent="0.25">
      <c r="A284" s="15" t="s">
        <v>1169</v>
      </c>
      <c r="B284" s="15" t="s">
        <v>2</v>
      </c>
      <c r="C284" s="15" t="s">
        <v>175</v>
      </c>
      <c r="D284" s="15" t="s">
        <v>1600</v>
      </c>
      <c r="E284" s="15" t="s">
        <v>525</v>
      </c>
      <c r="F284" s="15" t="str">
        <f t="shared" si="4"/>
        <v>Georgsmarienhütte / Darmkrebszentrum Franziskus-Hospital Harderberg / FAD-Z-221</v>
      </c>
      <c r="G284" s="9"/>
    </row>
    <row r="285" spans="1:7" x14ac:dyDescent="0.25">
      <c r="A285" s="15" t="s">
        <v>1312</v>
      </c>
      <c r="B285" s="15" t="s">
        <v>3</v>
      </c>
      <c r="C285" s="15" t="s">
        <v>71</v>
      </c>
      <c r="D285" s="15" t="s">
        <v>1601</v>
      </c>
      <c r="E285" s="15" t="s">
        <v>520</v>
      </c>
      <c r="F285" s="15" t="str">
        <f t="shared" si="4"/>
        <v>Nürnberg / Darmkrebszentrum am Krankenhaus Martha-Maria Nürnberg / FAD-Z-222</v>
      </c>
      <c r="G285" s="9"/>
    </row>
    <row r="286" spans="1:7" x14ac:dyDescent="0.25">
      <c r="A286" s="15" t="s">
        <v>1257</v>
      </c>
      <c r="B286" s="15" t="s">
        <v>1008</v>
      </c>
      <c r="C286" s="15" t="s">
        <v>1009</v>
      </c>
      <c r="D286" s="15" t="s">
        <v>1602</v>
      </c>
      <c r="E286" s="15" t="s">
        <v>512</v>
      </c>
      <c r="F286" s="15" t="str">
        <f t="shared" si="4"/>
        <v>Lünen / Darmkrebszentrum Lünen / FAD-Z-238</v>
      </c>
      <c r="G286" s="9"/>
    </row>
    <row r="287" spans="1:7" x14ac:dyDescent="0.25">
      <c r="A287" s="15" t="s">
        <v>1382</v>
      </c>
      <c r="B287" s="15" t="s">
        <v>19</v>
      </c>
      <c r="C287" s="15" t="s">
        <v>64</v>
      </c>
      <c r="D287" s="15" t="s">
        <v>20</v>
      </c>
      <c r="E287" s="15" t="s">
        <v>515</v>
      </c>
      <c r="F287" s="15" t="str">
        <f t="shared" si="4"/>
        <v>Ulm / Darmkrebszentrum Bundeswehrkrankenhaus Ulm / FAD-Z-240</v>
      </c>
      <c r="G287" s="9"/>
    </row>
    <row r="288" spans="1:7" x14ac:dyDescent="0.25">
      <c r="A288" s="15" t="s">
        <v>1338</v>
      </c>
      <c r="B288" s="15" t="s">
        <v>1015</v>
      </c>
      <c r="C288" s="15" t="s">
        <v>183</v>
      </c>
      <c r="D288" s="15" t="s">
        <v>1016</v>
      </c>
      <c r="E288" s="15" t="s">
        <v>595</v>
      </c>
      <c r="F288" s="15" t="str">
        <f t="shared" si="4"/>
        <v>Rendsburg / Darmkrebszentrum Schön Klinik Rendsburg / FAD-Z-241</v>
      </c>
      <c r="G288" s="10"/>
    </row>
    <row r="289" spans="1:7" x14ac:dyDescent="0.25">
      <c r="A289" s="15" t="s">
        <v>1182</v>
      </c>
      <c r="B289" s="15" t="s">
        <v>1001</v>
      </c>
      <c r="C289" s="15" t="s">
        <v>184</v>
      </c>
      <c r="D289" s="15" t="s">
        <v>1002</v>
      </c>
      <c r="E289" s="15" t="s">
        <v>512</v>
      </c>
      <c r="F289" s="15" t="str">
        <f t="shared" si="4"/>
        <v>Hagen / Darmkrebszentrum AGAPLESION KLINIKUM HAGEN / FAD-Z-246</v>
      </c>
      <c r="G289" s="9"/>
    </row>
    <row r="290" spans="1:7" x14ac:dyDescent="0.25">
      <c r="A290" s="15" t="s">
        <v>1603</v>
      </c>
      <c r="B290" s="15" t="s">
        <v>1604</v>
      </c>
      <c r="C290" s="15" t="s">
        <v>173</v>
      </c>
      <c r="D290" s="15" t="s">
        <v>1605</v>
      </c>
      <c r="E290" s="15" t="s">
        <v>512</v>
      </c>
      <c r="F290" s="15" t="str">
        <f t="shared" si="4"/>
        <v>Gütersloh / Darmkrebszentrum am Sankt Elisabeth Hospital Gütersloh / FAD-Z-247</v>
      </c>
      <c r="G290" s="9"/>
    </row>
    <row r="291" spans="1:7" x14ac:dyDescent="0.25">
      <c r="A291" s="15" t="s">
        <v>1363</v>
      </c>
      <c r="B291" s="15" t="s">
        <v>713</v>
      </c>
      <c r="C291" s="15" t="s">
        <v>186</v>
      </c>
      <c r="D291" s="15" t="s">
        <v>1606</v>
      </c>
      <c r="E291" s="15" t="s">
        <v>534</v>
      </c>
      <c r="F291" s="15" t="str">
        <f t="shared" si="4"/>
        <v>Stendal / Darmkrebszentrum Hansestadt Stendal / FAD-Z-253</v>
      </c>
      <c r="G291" s="10"/>
    </row>
    <row r="292" spans="1:7" x14ac:dyDescent="0.25">
      <c r="A292" s="15" t="s">
        <v>1212</v>
      </c>
      <c r="B292" s="15" t="s">
        <v>28</v>
      </c>
      <c r="C292" s="15" t="s">
        <v>188</v>
      </c>
      <c r="D292" s="15" t="s">
        <v>688</v>
      </c>
      <c r="E292" s="15" t="s">
        <v>595</v>
      </c>
      <c r="F292" s="15" t="str">
        <f t="shared" si="4"/>
        <v>Itzehoe / Darmkrebszentrum Itzehoe / FAD-Z-258</v>
      </c>
      <c r="G292" s="9"/>
    </row>
    <row r="293" spans="1:7" x14ac:dyDescent="0.25">
      <c r="A293" s="15" t="s">
        <v>1230</v>
      </c>
      <c r="B293" s="15" t="s">
        <v>30</v>
      </c>
      <c r="C293" s="15" t="s">
        <v>82</v>
      </c>
      <c r="D293" s="15" t="s">
        <v>1607</v>
      </c>
      <c r="E293" s="15" t="s">
        <v>512</v>
      </c>
      <c r="F293" s="15" t="str">
        <f t="shared" si="4"/>
        <v>Köln / Darmkrebszentrum am Krankenhaus Porz am Rhein / FAD-Z-260</v>
      </c>
      <c r="G293" s="9"/>
    </row>
    <row r="294" spans="1:7" x14ac:dyDescent="0.25">
      <c r="A294" s="15" t="s">
        <v>1119</v>
      </c>
      <c r="B294" s="15" t="s">
        <v>896</v>
      </c>
      <c r="C294" s="15" t="s">
        <v>897</v>
      </c>
      <c r="D294" s="15" t="s">
        <v>898</v>
      </c>
      <c r="E294" s="15" t="s">
        <v>512</v>
      </c>
      <c r="F294" s="15" t="str">
        <f t="shared" si="4"/>
        <v>Dinslaken / Darmkrebszentrum Dinslaken-Niederrhein / FAD-Z-262</v>
      </c>
    </row>
    <row r="295" spans="1:7" x14ac:dyDescent="0.25">
      <c r="A295" s="15" t="s">
        <v>1233</v>
      </c>
      <c r="B295" s="15" t="s">
        <v>31</v>
      </c>
      <c r="C295" s="15" t="s">
        <v>190</v>
      </c>
      <c r="D295" s="15" t="s">
        <v>32</v>
      </c>
      <c r="E295" s="15" t="s">
        <v>520</v>
      </c>
      <c r="F295" s="15" t="str">
        <f t="shared" si="4"/>
        <v>Kulmbach / Darmkrebszentrum Kulmbach / FAD-Z-263</v>
      </c>
      <c r="G295" s="9"/>
    </row>
    <row r="296" spans="1:7" x14ac:dyDescent="0.25">
      <c r="A296" s="15" t="s">
        <v>1196</v>
      </c>
      <c r="B296" s="15" t="s">
        <v>735</v>
      </c>
      <c r="C296" s="15" t="s">
        <v>116</v>
      </c>
      <c r="D296" s="15" t="s">
        <v>1608</v>
      </c>
      <c r="E296" s="15" t="s">
        <v>525</v>
      </c>
      <c r="F296" s="15" t="str">
        <f t="shared" si="4"/>
        <v>Hannover / Darmkrebszentrum Diakovere Henriettenstift Hannover / FAD-Z-266</v>
      </c>
      <c r="G296" s="9"/>
    </row>
    <row r="297" spans="1:7" x14ac:dyDescent="0.25">
      <c r="A297" s="15" t="s">
        <v>1044</v>
      </c>
      <c r="B297" s="15" t="s">
        <v>882</v>
      </c>
      <c r="C297" s="15" t="s">
        <v>883</v>
      </c>
      <c r="D297" s="15" t="s">
        <v>1609</v>
      </c>
      <c r="E297" s="15" t="s">
        <v>603</v>
      </c>
      <c r="F297" s="15" t="str">
        <f t="shared" si="4"/>
        <v>Bad Saarow / Darmkrebszentrum im Helios Klinikum Bad Saarow / FAD-Z-268</v>
      </c>
      <c r="G297" s="9"/>
    </row>
    <row r="298" spans="1:7" x14ac:dyDescent="0.25">
      <c r="A298" s="15" t="s">
        <v>1062</v>
      </c>
      <c r="B298" s="15" t="s">
        <v>736</v>
      </c>
      <c r="C298" s="15" t="s">
        <v>517</v>
      </c>
      <c r="D298" s="15" t="s">
        <v>1610</v>
      </c>
      <c r="E298" s="15" t="s">
        <v>517</v>
      </c>
      <c r="F298" s="15" t="str">
        <f t="shared" si="4"/>
        <v>Berlin / Darmkrebszentrum Sankt Gertrauden-Krankenhaus, Berlin / FAD-Z-269</v>
      </c>
      <c r="G298" s="9"/>
    </row>
    <row r="299" spans="1:7" x14ac:dyDescent="0.25">
      <c r="A299" s="15" t="s">
        <v>1611</v>
      </c>
      <c r="B299" s="15" t="s">
        <v>1612</v>
      </c>
      <c r="C299" s="15" t="s">
        <v>1613</v>
      </c>
      <c r="D299" s="15" t="s">
        <v>1614</v>
      </c>
      <c r="E299" s="15" t="s">
        <v>512</v>
      </c>
      <c r="F299" s="15" t="str">
        <f t="shared" si="4"/>
        <v>Aachen / Darmkrebszentrum Luisenhospital Aachen / FAD-Z-270</v>
      </c>
      <c r="G299" s="9"/>
    </row>
    <row r="300" spans="1:7" x14ac:dyDescent="0.25">
      <c r="A300" s="15" t="s">
        <v>1145</v>
      </c>
      <c r="B300" s="15" t="s">
        <v>674</v>
      </c>
      <c r="C300" s="15" t="s">
        <v>195</v>
      </c>
      <c r="D300" s="15" t="s">
        <v>1615</v>
      </c>
      <c r="E300" s="15" t="s">
        <v>595</v>
      </c>
      <c r="F300" s="15" t="str">
        <f t="shared" si="4"/>
        <v>Flensburg / Darmkrebszentrum Flensburg / FAD-Z-272</v>
      </c>
      <c r="G300" s="9"/>
    </row>
    <row r="301" spans="1:7" x14ac:dyDescent="0.25">
      <c r="A301" s="15" t="s">
        <v>1199</v>
      </c>
      <c r="B301" s="15" t="s">
        <v>37</v>
      </c>
      <c r="C301" s="15" t="s">
        <v>196</v>
      </c>
      <c r="D301" s="15" t="s">
        <v>38</v>
      </c>
      <c r="E301" s="15" t="s">
        <v>595</v>
      </c>
      <c r="F301" s="15" t="str">
        <f t="shared" si="4"/>
        <v>Heide / Darmkrebszentrum am Westküstenklinikum Heide / FAD-Z-275</v>
      </c>
    </row>
    <row r="302" spans="1:7" x14ac:dyDescent="0.25">
      <c r="A302" s="15" t="s">
        <v>1616</v>
      </c>
      <c r="B302" s="15" t="s">
        <v>1617</v>
      </c>
      <c r="C302" s="15" t="s">
        <v>517</v>
      </c>
      <c r="D302" s="15" t="s">
        <v>1618</v>
      </c>
      <c r="E302" s="15" t="s">
        <v>517</v>
      </c>
      <c r="F302" s="15" t="str">
        <f t="shared" si="4"/>
        <v>Berlin / Darmkrebszentrum Havelhöhe Berlin / FAD-Z-278</v>
      </c>
      <c r="G302" s="9"/>
    </row>
    <row r="303" spans="1:7" x14ac:dyDescent="0.25">
      <c r="A303" s="15" t="s">
        <v>1072</v>
      </c>
      <c r="B303" s="15" t="s">
        <v>59</v>
      </c>
      <c r="C303" s="15" t="s">
        <v>198</v>
      </c>
      <c r="D303" s="15" t="s">
        <v>1619</v>
      </c>
      <c r="E303" s="15" t="s">
        <v>515</v>
      </c>
      <c r="F303" s="15" t="str">
        <f t="shared" si="4"/>
        <v>Biberach an der Riß / Darmkrebszentrum Biberach / FAD-Z-279</v>
      </c>
      <c r="G303" s="9"/>
    </row>
    <row r="304" spans="1:7" x14ac:dyDescent="0.25">
      <c r="A304" s="15" t="s">
        <v>1305</v>
      </c>
      <c r="B304" s="15" t="s">
        <v>1306</v>
      </c>
      <c r="C304" s="15" t="s">
        <v>1307</v>
      </c>
      <c r="D304" s="15" t="s">
        <v>1419</v>
      </c>
      <c r="E304" s="15" t="s">
        <v>541</v>
      </c>
      <c r="F304" s="15" t="str">
        <f t="shared" si="4"/>
        <v>Nordhausen / Darmkrebszentrum am Südharz Klinikum Nordhausen / FAD-Z-280</v>
      </c>
      <c r="G304" s="9"/>
    </row>
    <row r="305" spans="1:7" x14ac:dyDescent="0.25">
      <c r="A305" s="15" t="s">
        <v>1074</v>
      </c>
      <c r="B305" s="15" t="s">
        <v>40</v>
      </c>
      <c r="C305" s="15" t="s">
        <v>200</v>
      </c>
      <c r="D305" s="15" t="s">
        <v>766</v>
      </c>
      <c r="E305" s="15" t="s">
        <v>512</v>
      </c>
      <c r="F305" s="15" t="str">
        <f t="shared" si="4"/>
        <v>Bielefeld / Darmkrebszentrum Franziskus Hospital Bielefeld / FAD-Z-282</v>
      </c>
      <c r="G305" s="9"/>
    </row>
    <row r="306" spans="1:7" x14ac:dyDescent="0.25">
      <c r="A306" s="15" t="s">
        <v>1315</v>
      </c>
      <c r="B306" s="15" t="s">
        <v>869</v>
      </c>
      <c r="C306" s="15" t="s">
        <v>90</v>
      </c>
      <c r="D306" s="15" t="s">
        <v>870</v>
      </c>
      <c r="E306" s="15" t="s">
        <v>523</v>
      </c>
      <c r="F306" s="15" t="str">
        <f t="shared" si="4"/>
        <v>Offenbach am Main / Darmkrebszentrum Sana Klinikum Offenbach / FAD-Z-289</v>
      </c>
      <c r="G306" s="9"/>
    </row>
    <row r="307" spans="1:7" x14ac:dyDescent="0.25">
      <c r="A307" s="15" t="s">
        <v>1131</v>
      </c>
      <c r="B307" s="15" t="s">
        <v>672</v>
      </c>
      <c r="C307" s="15" t="s">
        <v>118</v>
      </c>
      <c r="D307" s="15" t="s">
        <v>673</v>
      </c>
      <c r="E307" s="15" t="s">
        <v>512</v>
      </c>
      <c r="F307" s="15" t="str">
        <f t="shared" si="4"/>
        <v>Düsseldorf / DarmkrebsZentrum am Marien Hospital Düsseldorf / FAD-Z-290</v>
      </c>
      <c r="G307" s="9"/>
    </row>
    <row r="308" spans="1:7" x14ac:dyDescent="0.25">
      <c r="A308" s="15" t="s">
        <v>1403</v>
      </c>
      <c r="B308" s="15" t="s">
        <v>949</v>
      </c>
      <c r="C308" s="15" t="s">
        <v>950</v>
      </c>
      <c r="D308" s="15" t="s">
        <v>951</v>
      </c>
      <c r="E308" s="15" t="s">
        <v>525</v>
      </c>
      <c r="F308" s="15" t="str">
        <f t="shared" si="4"/>
        <v>Wolfenbüttel / Darmkrebszentrum Wolfenbüttel / FAD-Z-292</v>
      </c>
    </row>
    <row r="309" spans="1:7" x14ac:dyDescent="0.25">
      <c r="A309" s="15" t="s">
        <v>1235</v>
      </c>
      <c r="B309" s="15" t="s">
        <v>693</v>
      </c>
      <c r="C309" s="15" t="s">
        <v>87</v>
      </c>
      <c r="D309" s="15" t="s">
        <v>694</v>
      </c>
      <c r="E309" s="15" t="s">
        <v>520</v>
      </c>
      <c r="F309" s="15" t="str">
        <f t="shared" si="4"/>
        <v>Landshut / Darmkrebszentrum Krankenhaus Landshut-Achdorf / FAD-Z-294</v>
      </c>
      <c r="G309" s="9"/>
    </row>
    <row r="310" spans="1:7" x14ac:dyDescent="0.25">
      <c r="A310" s="15" t="s">
        <v>1106</v>
      </c>
      <c r="B310" s="15" t="s">
        <v>958</v>
      </c>
      <c r="C310" s="15" t="s">
        <v>670</v>
      </c>
      <c r="D310" s="15" t="s">
        <v>1620</v>
      </c>
      <c r="E310" s="15" t="s">
        <v>512</v>
      </c>
      <c r="F310" s="15" t="str">
        <f t="shared" si="4"/>
        <v>Coesfeld / Christophorus Darmzentrum / FAD-Z-299</v>
      </c>
      <c r="G310" s="9"/>
    </row>
    <row r="311" spans="1:7" x14ac:dyDescent="0.25">
      <c r="A311" s="15" t="s">
        <v>1090</v>
      </c>
      <c r="B311" s="15" t="s">
        <v>667</v>
      </c>
      <c r="C311" s="15" t="s">
        <v>568</v>
      </c>
      <c r="D311" s="15" t="s">
        <v>668</v>
      </c>
      <c r="E311" s="15" t="s">
        <v>568</v>
      </c>
      <c r="F311" s="15" t="str">
        <f t="shared" si="4"/>
        <v>Bremen / Darmkrebszentrum St. Joseph-Stift Bremen / FAD-Z-301</v>
      </c>
      <c r="G311" s="9"/>
    </row>
    <row r="312" spans="1:7" x14ac:dyDescent="0.25">
      <c r="A312" s="15" t="s">
        <v>1266</v>
      </c>
      <c r="B312" s="15" t="s">
        <v>1621</v>
      </c>
      <c r="C312" s="15" t="s">
        <v>168</v>
      </c>
      <c r="D312" s="15" t="s">
        <v>1622</v>
      </c>
      <c r="E312" s="15" t="s">
        <v>515</v>
      </c>
      <c r="F312" s="15" t="str">
        <f t="shared" si="4"/>
        <v>Mannheim / Darmkrebszentrum am Brüderklinikum Julia Lanz – Diako Mannheim / FAD-Z-309</v>
      </c>
      <c r="G312" s="9"/>
    </row>
    <row r="313" spans="1:7" x14ac:dyDescent="0.25">
      <c r="A313" s="15" t="s">
        <v>1160</v>
      </c>
      <c r="B313" s="15" t="s">
        <v>676</v>
      </c>
      <c r="C313" s="15" t="s">
        <v>677</v>
      </c>
      <c r="D313" s="15" t="s">
        <v>678</v>
      </c>
      <c r="E313" s="15" t="s">
        <v>515</v>
      </c>
      <c r="F313" s="15" t="str">
        <f t="shared" si="4"/>
        <v>Friedrichshafen / Darmkrebszentrum Klinikum Friedrichshafen / FAD-Z-317</v>
      </c>
    </row>
    <row r="314" spans="1:7" x14ac:dyDescent="0.25">
      <c r="A314" s="15" t="s">
        <v>1128</v>
      </c>
      <c r="B314" s="15" t="s">
        <v>739</v>
      </c>
      <c r="C314" s="15" t="s">
        <v>178</v>
      </c>
      <c r="D314" s="15" t="s">
        <v>1623</v>
      </c>
      <c r="E314" s="15" t="s">
        <v>524</v>
      </c>
      <c r="F314" s="15" t="str">
        <f t="shared" si="4"/>
        <v>Dresden / Darmkrebszentrum am Krankenhaus St. Joseph-Stift Dresden / FAD-Z-320</v>
      </c>
      <c r="G314" s="10"/>
    </row>
    <row r="315" spans="1:7" x14ac:dyDescent="0.25">
      <c r="A315" s="15" t="s">
        <v>1300</v>
      </c>
      <c r="B315" s="15" t="s">
        <v>741</v>
      </c>
      <c r="C315" s="15" t="s">
        <v>742</v>
      </c>
      <c r="D315" s="15" t="s">
        <v>1624</v>
      </c>
      <c r="E315" s="15" t="s">
        <v>595</v>
      </c>
      <c r="F315" s="15" t="str">
        <f t="shared" si="4"/>
        <v>Neumünster / Darmkrebszentrum Neumünster / FAD-Z-323</v>
      </c>
      <c r="G315" s="10"/>
    </row>
    <row r="316" spans="1:7" x14ac:dyDescent="0.25">
      <c r="A316" s="15" t="s">
        <v>1087</v>
      </c>
      <c r="B316" s="15" t="s">
        <v>747</v>
      </c>
      <c r="C316" s="15" t="s">
        <v>663</v>
      </c>
      <c r="D316" s="15" t="s">
        <v>1625</v>
      </c>
      <c r="E316" s="15" t="s">
        <v>525</v>
      </c>
      <c r="F316" s="15" t="str">
        <f t="shared" si="4"/>
        <v>Braunschweig / Darmkrebszentrum am HEH Braunschweig / FAD-Z-328</v>
      </c>
      <c r="G316" s="10"/>
    </row>
    <row r="317" spans="1:7" x14ac:dyDescent="0.25">
      <c r="A317" s="15" t="s">
        <v>1407</v>
      </c>
      <c r="B317" s="15" t="s">
        <v>1626</v>
      </c>
      <c r="C317" s="15" t="s">
        <v>142</v>
      </c>
      <c r="D317" s="15" t="s">
        <v>1627</v>
      </c>
      <c r="E317" s="15" t="s">
        <v>512</v>
      </c>
      <c r="F317" s="15" t="str">
        <f t="shared" si="4"/>
        <v>Wuppertal / Darmkrebszentrum am Krankenhaus St. Petrus Wuppertal / FAD-Z-329</v>
      </c>
      <c r="G317" s="10"/>
    </row>
    <row r="318" spans="1:7" x14ac:dyDescent="0.25">
      <c r="A318" s="15" t="s">
        <v>1231</v>
      </c>
      <c r="B318" s="15" t="s">
        <v>761</v>
      </c>
      <c r="C318" s="15" t="s">
        <v>762</v>
      </c>
      <c r="D318" s="15" t="s">
        <v>763</v>
      </c>
      <c r="E318" s="15" t="s">
        <v>512</v>
      </c>
      <c r="F318" s="15" t="str">
        <f t="shared" si="4"/>
        <v>Krefeld / Darmkrebszentrum am HELIOS Klinikum Krefeld / FAD-Z-338</v>
      </c>
      <c r="G318" s="10"/>
    </row>
    <row r="319" spans="1:7" x14ac:dyDescent="0.25">
      <c r="A319" s="15" t="s">
        <v>1045</v>
      </c>
      <c r="B319" s="15" t="s">
        <v>1628</v>
      </c>
      <c r="C319" s="15" t="s">
        <v>765</v>
      </c>
      <c r="D319" s="15" t="s">
        <v>1629</v>
      </c>
      <c r="E319" s="15" t="s">
        <v>541</v>
      </c>
      <c r="F319" s="15" t="str">
        <f t="shared" si="4"/>
        <v>Bad Salzungen / Darmkrebszentrum Bad Salzungen / FAD-Z-339</v>
      </c>
      <c r="G319" s="10"/>
    </row>
    <row r="320" spans="1:7" x14ac:dyDescent="0.25">
      <c r="A320" s="15" t="s">
        <v>1340</v>
      </c>
      <c r="B320" s="15" t="s">
        <v>1630</v>
      </c>
      <c r="C320" s="15" t="s">
        <v>788</v>
      </c>
      <c r="D320" s="15" t="s">
        <v>1631</v>
      </c>
      <c r="E320" s="15" t="s">
        <v>512</v>
      </c>
      <c r="F320" s="15" t="str">
        <f t="shared" si="4"/>
        <v>Rheine / Darmkrebszentrum Mathias-Spital Rheine / FAD-Z-342</v>
      </c>
      <c r="G320" s="10"/>
    </row>
    <row r="321" spans="1:7" x14ac:dyDescent="0.25">
      <c r="A321" s="15" t="s">
        <v>1279</v>
      </c>
      <c r="B321" s="15" t="s">
        <v>819</v>
      </c>
      <c r="C321" s="15" t="s">
        <v>66</v>
      </c>
      <c r="D321" s="15" t="s">
        <v>1632</v>
      </c>
      <c r="E321" s="15" t="s">
        <v>512</v>
      </c>
      <c r="F321" s="15" t="str">
        <f t="shared" si="4"/>
        <v>Mönchengladbach / Darmkrebszentrum Städtische Kliniken Mönchengladbach / FAD-Z-343</v>
      </c>
      <c r="G321" s="10"/>
    </row>
    <row r="322" spans="1:7" x14ac:dyDescent="0.25">
      <c r="A322" s="15" t="s">
        <v>1243</v>
      </c>
      <c r="B322" s="15" t="s">
        <v>779</v>
      </c>
      <c r="C322" s="15" t="s">
        <v>780</v>
      </c>
      <c r="D322" s="15" t="s">
        <v>781</v>
      </c>
      <c r="E322" s="15" t="s">
        <v>6</v>
      </c>
      <c r="F322" s="15" t="str">
        <f t="shared" si="4"/>
        <v>Liestal / Darmkrebszentrum Baselland KSBL Liestal / FAD-Z-346</v>
      </c>
      <c r="G322" s="10"/>
    </row>
    <row r="323" spans="1:7" x14ac:dyDescent="0.25">
      <c r="A323" s="15" t="s">
        <v>1123</v>
      </c>
      <c r="B323" s="15" t="s">
        <v>899</v>
      </c>
      <c r="C323" s="15" t="s">
        <v>62</v>
      </c>
      <c r="D323" s="15" t="s">
        <v>900</v>
      </c>
      <c r="E323" s="15" t="s">
        <v>512</v>
      </c>
      <c r="F323" s="15" t="str">
        <f t="shared" si="4"/>
        <v>Dortmund / Darmkrebszentrum am St. Johannes Hospital Dortmund / FAD-Z-347</v>
      </c>
      <c r="G323" s="10"/>
    </row>
    <row r="324" spans="1:7" x14ac:dyDescent="0.25">
      <c r="A324" s="15" t="s">
        <v>1242</v>
      </c>
      <c r="B324" s="15" t="s">
        <v>822</v>
      </c>
      <c r="C324" s="15" t="s">
        <v>823</v>
      </c>
      <c r="D324" s="15" t="s">
        <v>1633</v>
      </c>
      <c r="E324" s="15" t="s">
        <v>523</v>
      </c>
      <c r="F324" s="15" t="str">
        <f t="shared" si="4"/>
        <v>Lich / Darmkrebszentrum Asklepios Klinik Lich / FAD-Z-349</v>
      </c>
      <c r="G324" s="10"/>
    </row>
    <row r="325" spans="1:7" x14ac:dyDescent="0.25">
      <c r="A325" s="15" t="s">
        <v>1174</v>
      </c>
      <c r="B325" s="15" t="s">
        <v>824</v>
      </c>
      <c r="C325" s="15" t="s">
        <v>825</v>
      </c>
      <c r="D325" s="15" t="s">
        <v>1634</v>
      </c>
      <c r="E325" s="15" t="s">
        <v>541</v>
      </c>
      <c r="F325" s="15" t="str">
        <f t="shared" si="4"/>
        <v>Gotha / HELIOS Darmkrebszentrum Gotha / FAD-Z-350</v>
      </c>
      <c r="G325" s="10"/>
    </row>
    <row r="326" spans="1:7" x14ac:dyDescent="0.25">
      <c r="A326" s="15" t="s">
        <v>1345</v>
      </c>
      <c r="B326" s="15" t="s">
        <v>826</v>
      </c>
      <c r="C326" s="15" t="s">
        <v>827</v>
      </c>
      <c r="D326" s="15" t="s">
        <v>1635</v>
      </c>
      <c r="E326" s="15" t="s">
        <v>541</v>
      </c>
      <c r="F326" s="15" t="str">
        <f t="shared" si="4"/>
        <v>Saalfeld/Saale / Darmkrebszentrum Saalfeld / FAD-Z-351</v>
      </c>
      <c r="G326" s="10"/>
    </row>
    <row r="327" spans="1:7" x14ac:dyDescent="0.25">
      <c r="A327" s="15" t="s">
        <v>1053</v>
      </c>
      <c r="B327" s="15" t="s">
        <v>1636</v>
      </c>
      <c r="C327" s="15" t="s">
        <v>858</v>
      </c>
      <c r="D327" s="15" t="s">
        <v>1637</v>
      </c>
      <c r="E327" s="15" t="s">
        <v>512</v>
      </c>
      <c r="F327" s="15" t="str">
        <f t="shared" si="4"/>
        <v>Bergisch Gladbach / Darmkrebszentrum der GFO Kliniken Rhein-Berg am Vinzenz Pallotti Hospital Bensberg / FAD-Z-357</v>
      </c>
      <c r="G327" s="10"/>
    </row>
    <row r="328" spans="1:7" x14ac:dyDescent="0.25">
      <c r="A328" s="15" t="s">
        <v>1376</v>
      </c>
      <c r="B328" s="15" t="s">
        <v>945</v>
      </c>
      <c r="C328" s="15" t="s">
        <v>946</v>
      </c>
      <c r="D328" s="15" t="s">
        <v>947</v>
      </c>
      <c r="E328" s="15" t="s">
        <v>6</v>
      </c>
      <c r="F328" s="15" t="str">
        <f t="shared" si="4"/>
        <v>Thun / Darmkrebszentrum Thun - Berner Oberland  / FAD-Z-366</v>
      </c>
      <c r="G328" s="10"/>
    </row>
    <row r="329" spans="1:7" x14ac:dyDescent="0.25">
      <c r="A329" s="15" t="s">
        <v>1638</v>
      </c>
      <c r="B329" s="15" t="s">
        <v>932</v>
      </c>
      <c r="C329" s="15" t="s">
        <v>933</v>
      </c>
      <c r="D329" s="15" t="s">
        <v>934</v>
      </c>
      <c r="E329" s="15" t="s">
        <v>595</v>
      </c>
      <c r="F329" s="15" t="str">
        <f t="shared" si="4"/>
        <v>Neustadt in Holstein / Darmkrebszentrum Schön Klinik Neustadt / FAD-Z-367</v>
      </c>
      <c r="G329" s="10"/>
    </row>
    <row r="330" spans="1:7" x14ac:dyDescent="0.25">
      <c r="A330" s="15" t="s">
        <v>1398</v>
      </c>
      <c r="B330" s="15" t="s">
        <v>1022</v>
      </c>
      <c r="C330" s="15" t="s">
        <v>1023</v>
      </c>
      <c r="D330" s="15" t="s">
        <v>1639</v>
      </c>
      <c r="E330" s="15" t="s">
        <v>525</v>
      </c>
      <c r="F330" s="15" t="str">
        <f t="shared" si="4"/>
        <v>Wilhelmshaven / Darmkrebszentrum am Klinikum Wilhelmshaven / FAD-Z-369</v>
      </c>
      <c r="G330" s="10"/>
    </row>
    <row r="331" spans="1:7" x14ac:dyDescent="0.25">
      <c r="A331" s="15" t="s">
        <v>1071</v>
      </c>
      <c r="B331" s="15" t="s">
        <v>890</v>
      </c>
      <c r="C331" s="15" t="s">
        <v>891</v>
      </c>
      <c r="D331" s="15" t="s">
        <v>892</v>
      </c>
      <c r="E331" s="15" t="s">
        <v>6</v>
      </c>
      <c r="F331" s="15" t="str">
        <f t="shared" si="4"/>
        <v>Bern / Darmkrebszentrum Lindenhof Bern / FAD-Z-370</v>
      </c>
      <c r="G331" s="10"/>
    </row>
    <row r="332" spans="1:7" x14ac:dyDescent="0.25">
      <c r="A332" s="15" t="s">
        <v>1640</v>
      </c>
      <c r="B332" s="15" t="s">
        <v>940</v>
      </c>
      <c r="C332" s="15" t="s">
        <v>941</v>
      </c>
      <c r="D332" s="15" t="s">
        <v>942</v>
      </c>
      <c r="E332" s="15" t="s">
        <v>524</v>
      </c>
      <c r="F332" s="15" t="str">
        <f t="shared" si="4"/>
        <v>Riesa / Darmkrebszentrum ELBLANDKLINIKUM Riesa / FAD-Z-372</v>
      </c>
      <c r="G332" s="10"/>
    </row>
    <row r="333" spans="1:7" x14ac:dyDescent="0.25">
      <c r="A333" s="15" t="s">
        <v>1137</v>
      </c>
      <c r="B333" s="15" t="s">
        <v>902</v>
      </c>
      <c r="C333" s="15" t="s">
        <v>903</v>
      </c>
      <c r="D333" s="15" t="s">
        <v>904</v>
      </c>
      <c r="E333" s="15" t="s">
        <v>541</v>
      </c>
      <c r="F333" s="15" t="str">
        <f t="shared" si="4"/>
        <v>Eisenach / Darmkrebszentrum Eisenach / FAD-Z-373</v>
      </c>
      <c r="G333" s="10"/>
    </row>
    <row r="334" spans="1:7" x14ac:dyDescent="0.25">
      <c r="A334" s="15" t="s">
        <v>1068</v>
      </c>
      <c r="B334" s="15" t="s">
        <v>953</v>
      </c>
      <c r="C334" s="15" t="s">
        <v>517</v>
      </c>
      <c r="D334" s="15" t="s">
        <v>954</v>
      </c>
      <c r="E334" s="15" t="s">
        <v>517</v>
      </c>
      <c r="F334" s="15" t="str">
        <f t="shared" si="4"/>
        <v>Berlin / Darmkrebszentrum DRK Kliniken Berlin Mitte / FAD-Z-375</v>
      </c>
      <c r="G334" s="10"/>
    </row>
    <row r="335" spans="1:7" x14ac:dyDescent="0.25">
      <c r="A335" s="15" t="s">
        <v>1232</v>
      </c>
      <c r="B335" s="15" t="s">
        <v>962</v>
      </c>
      <c r="C335" s="15" t="s">
        <v>762</v>
      </c>
      <c r="D335" s="15" t="s">
        <v>1641</v>
      </c>
      <c r="E335" s="15" t="s">
        <v>512</v>
      </c>
      <c r="F335" s="15" t="str">
        <f t="shared" si="4"/>
        <v>Krefeld / Alexianer Darmkrebszentrum Krefeld / FAD-Z-380</v>
      </c>
      <c r="G335" s="10"/>
    </row>
    <row r="336" spans="1:7" x14ac:dyDescent="0.25">
      <c r="A336" s="15" t="s">
        <v>1260</v>
      </c>
      <c r="B336" s="15" t="s">
        <v>927</v>
      </c>
      <c r="C336" s="15" t="s">
        <v>928</v>
      </c>
      <c r="D336" s="15" t="s">
        <v>929</v>
      </c>
      <c r="E336" s="15" t="s">
        <v>6</v>
      </c>
      <c r="F336" s="15" t="str">
        <f t="shared" si="4"/>
        <v>Luzern / Darmkrebszentrum St. Anna Luzern / FAD-Z-381</v>
      </c>
      <c r="G336" s="10"/>
    </row>
    <row r="337" spans="1:7" x14ac:dyDescent="0.25">
      <c r="A337" s="15" t="s">
        <v>1167</v>
      </c>
      <c r="B337" s="15" t="s">
        <v>998</v>
      </c>
      <c r="C337" s="15" t="s">
        <v>999</v>
      </c>
      <c r="D337" s="15" t="s">
        <v>1000</v>
      </c>
      <c r="E337" s="15" t="s">
        <v>512</v>
      </c>
      <c r="F337" s="15" t="str">
        <f t="shared" si="4"/>
        <v>Gelsenkirchen / Darmkrebszentrum MHG Gelsenkirchen / FAD-Z-383</v>
      </c>
      <c r="G337" s="10"/>
    </row>
    <row r="338" spans="1:7" x14ac:dyDescent="0.25">
      <c r="A338" s="15" t="s">
        <v>1248</v>
      </c>
      <c r="B338" s="15" t="s">
        <v>1249</v>
      </c>
      <c r="C338" s="15" t="s">
        <v>1250</v>
      </c>
      <c r="D338" s="15" t="s">
        <v>1197</v>
      </c>
      <c r="E338" s="15" t="s">
        <v>512</v>
      </c>
      <c r="F338" s="15" t="str">
        <f t="shared" si="4"/>
        <v>Lüdenscheid / Märkisches Darmkrebszentrum Lüdenscheid / FAD-Z-386</v>
      </c>
      <c r="G338" s="10"/>
    </row>
    <row r="339" spans="1:7" x14ac:dyDescent="0.25">
      <c r="A339" s="15" t="s">
        <v>1253</v>
      </c>
      <c r="B339" s="15" t="s">
        <v>1007</v>
      </c>
      <c r="C339" s="15" t="s">
        <v>968</v>
      </c>
      <c r="D339" s="15" t="s">
        <v>1642</v>
      </c>
      <c r="E339" s="15" t="s">
        <v>6</v>
      </c>
      <c r="F339" s="15" t="str">
        <f t="shared" si="4"/>
        <v>Lugano / Centro per la cura dei tumori colorettali Clinica Moncucco / FAD-Z-387</v>
      </c>
      <c r="G339" s="10"/>
    </row>
    <row r="340" spans="1:7" x14ac:dyDescent="0.25">
      <c r="A340" s="15" t="s">
        <v>1130</v>
      </c>
      <c r="B340" s="15" t="s">
        <v>959</v>
      </c>
      <c r="C340" s="15" t="s">
        <v>115</v>
      </c>
      <c r="D340" s="15" t="s">
        <v>960</v>
      </c>
      <c r="E340" s="15" t="s">
        <v>512</v>
      </c>
      <c r="F340" s="15" t="str">
        <f t="shared" si="4"/>
        <v>Duisburg / Darmkrebszentrum Helios St. Johannes Klinik Duisburg / FAD-Z-388</v>
      </c>
      <c r="G340" s="10"/>
    </row>
    <row r="341" spans="1:7" x14ac:dyDescent="0.25">
      <c r="A341" s="15" t="s">
        <v>1096</v>
      </c>
      <c r="B341" s="15" t="s">
        <v>956</v>
      </c>
      <c r="C341" s="15" t="s">
        <v>957</v>
      </c>
      <c r="D341" s="15" t="s">
        <v>1643</v>
      </c>
      <c r="E341" s="15" t="s">
        <v>512</v>
      </c>
      <c r="F341" s="15" t="str">
        <f t="shared" si="4"/>
        <v>Brühl / Darmkrebszentrum GFO Klinik Brühl - Marienhospital / FAD-Z-389</v>
      </c>
      <c r="G341" s="10"/>
    </row>
    <row r="342" spans="1:7" x14ac:dyDescent="0.25">
      <c r="A342" s="15" t="s">
        <v>1395</v>
      </c>
      <c r="B342" s="15" t="s">
        <v>979</v>
      </c>
      <c r="C342" s="15" t="s">
        <v>980</v>
      </c>
      <c r="D342" s="15" t="s">
        <v>1644</v>
      </c>
      <c r="E342" s="15" t="s">
        <v>7</v>
      </c>
      <c r="F342" s="15" t="str">
        <f t="shared" si="4"/>
        <v>Wien / Darmkrebszentrum BHS Wien / FAD-Z-390</v>
      </c>
      <c r="G342" s="10"/>
    </row>
    <row r="343" spans="1:7" x14ac:dyDescent="0.25">
      <c r="A343" s="15" t="s">
        <v>1387</v>
      </c>
      <c r="B343" s="15" t="s">
        <v>976</v>
      </c>
      <c r="C343" s="15" t="s">
        <v>977</v>
      </c>
      <c r="D343" s="15" t="s">
        <v>978</v>
      </c>
      <c r="E343" s="15" t="s">
        <v>515</v>
      </c>
      <c r="F343" s="15" t="str">
        <f t="shared" si="4"/>
        <v>Weinheim / Darmkrebszentrum Weinheim / FAD-Z-391</v>
      </c>
      <c r="G343" s="10"/>
    </row>
    <row r="344" spans="1:7" x14ac:dyDescent="0.25">
      <c r="A344" s="15" t="s">
        <v>1356</v>
      </c>
      <c r="B344" s="15" t="s">
        <v>1017</v>
      </c>
      <c r="C344" s="15" t="s">
        <v>1018</v>
      </c>
      <c r="D344" s="15" t="s">
        <v>1019</v>
      </c>
      <c r="E344" s="15" t="s">
        <v>6</v>
      </c>
      <c r="F344" s="15" t="str">
        <f t="shared" ref="F344:F369" si="5">CONCATENATE(C344," / ",B344," / ",A344)</f>
        <v>Solothurn / Darmkrebszentrum soH, Bürgerspital Solothurn / FAD-Z-392</v>
      </c>
      <c r="G344" s="10"/>
    </row>
    <row r="345" spans="1:7" x14ac:dyDescent="0.25">
      <c r="A345" s="15" t="s">
        <v>1329</v>
      </c>
      <c r="B345" s="15" t="s">
        <v>973</v>
      </c>
      <c r="C345" s="15" t="s">
        <v>974</v>
      </c>
      <c r="D345" s="15" t="s">
        <v>975</v>
      </c>
      <c r="E345" s="15" t="s">
        <v>524</v>
      </c>
      <c r="F345" s="15" t="str">
        <f t="shared" si="5"/>
        <v>Plauen / Darmkrebszentrum Vogtland am Helios Vogtland-Klinikum Plauen / FAD-Z-393</v>
      </c>
      <c r="G345" s="10"/>
    </row>
    <row r="346" spans="1:7" x14ac:dyDescent="0.25">
      <c r="A346" s="15" t="s">
        <v>1327</v>
      </c>
      <c r="B346" s="15" t="s">
        <v>1014</v>
      </c>
      <c r="C346" s="15" t="s">
        <v>182</v>
      </c>
      <c r="D346" s="15" t="s">
        <v>1645</v>
      </c>
      <c r="E346" s="15" t="s">
        <v>515</v>
      </c>
      <c r="F346" s="15" t="str">
        <f t="shared" si="5"/>
        <v>Pforzheim / Darmkrebszentrum Siloah St. Trudpert Klinikum Pforzheim / FAD-Z-394</v>
      </c>
      <c r="G346" s="10"/>
    </row>
    <row r="347" spans="1:7" x14ac:dyDescent="0.25">
      <c r="A347" s="15" t="s">
        <v>1073</v>
      </c>
      <c r="B347" s="15" t="s">
        <v>990</v>
      </c>
      <c r="C347" s="15" t="s">
        <v>991</v>
      </c>
      <c r="D347" s="15" t="s">
        <v>1646</v>
      </c>
      <c r="E347" s="15" t="s">
        <v>6</v>
      </c>
      <c r="F347" s="15" t="str">
        <f t="shared" si="5"/>
        <v>Biel / Darmkrebszentrum Spitalzentrum Biel / FAD-Z-396</v>
      </c>
      <c r="G347" s="10"/>
    </row>
    <row r="348" spans="1:7" x14ac:dyDescent="0.25">
      <c r="A348" s="15" t="s">
        <v>1033</v>
      </c>
      <c r="B348" s="15" t="s">
        <v>984</v>
      </c>
      <c r="C348" s="15" t="s">
        <v>985</v>
      </c>
      <c r="D348" s="15" t="s">
        <v>986</v>
      </c>
      <c r="E348" s="15" t="s">
        <v>512</v>
      </c>
      <c r="F348" s="15" t="str">
        <f t="shared" si="5"/>
        <v>Ahaus / Darmkrebszentrum Ahaus / FAD-Z-397</v>
      </c>
      <c r="G348" s="10"/>
    </row>
    <row r="349" spans="1:7" x14ac:dyDescent="0.25">
      <c r="A349" s="15" t="s">
        <v>1152</v>
      </c>
      <c r="B349" s="15" t="s">
        <v>1153</v>
      </c>
      <c r="C349" s="15" t="s">
        <v>1154</v>
      </c>
      <c r="D349" s="15" t="s">
        <v>1414</v>
      </c>
      <c r="E349" s="15" t="s">
        <v>6</v>
      </c>
      <c r="F349" s="15" t="str">
        <f t="shared" si="5"/>
        <v>Frauenfeld / Darmkrebszentrum Thurgau am Kantonsspital Frauenfeld / FAD-Z-398</v>
      </c>
      <c r="G349" s="10"/>
    </row>
    <row r="350" spans="1:7" x14ac:dyDescent="0.25">
      <c r="A350" s="15" t="s">
        <v>1115</v>
      </c>
      <c r="B350" s="15" t="s">
        <v>1116</v>
      </c>
      <c r="C350" s="15" t="s">
        <v>1117</v>
      </c>
      <c r="D350" s="15" t="s">
        <v>1088</v>
      </c>
      <c r="E350" s="15" t="s">
        <v>534</v>
      </c>
      <c r="F350" s="15" t="str">
        <f t="shared" si="5"/>
        <v>Dessau-Roßlau / Darmkrebszentrum am Städtischen Klinikum Dessau / FAD-Z-400</v>
      </c>
      <c r="G350" s="10"/>
    </row>
    <row r="351" spans="1:7" x14ac:dyDescent="0.25">
      <c r="A351" s="15" t="s">
        <v>1168</v>
      </c>
      <c r="B351" s="15" t="s">
        <v>1647</v>
      </c>
      <c r="C351" s="15" t="s">
        <v>1648</v>
      </c>
      <c r="D351" s="15" t="s">
        <v>1415</v>
      </c>
      <c r="E351" s="15" t="s">
        <v>6</v>
      </c>
      <c r="F351" s="15" t="str">
        <f t="shared" si="5"/>
        <v>Genève / Centre du cancer colorectal des Hôpitaux Universitaires de Genève / FAD-Z-401</v>
      </c>
      <c r="G351" s="10"/>
    </row>
    <row r="352" spans="1:7" x14ac:dyDescent="0.25">
      <c r="A352" s="15" t="s">
        <v>1245</v>
      </c>
      <c r="B352" s="15" t="s">
        <v>1649</v>
      </c>
      <c r="C352" s="15" t="s">
        <v>1246</v>
      </c>
      <c r="D352" s="15" t="s">
        <v>1650</v>
      </c>
      <c r="E352" s="15" t="s">
        <v>512</v>
      </c>
      <c r="F352" s="15" t="str">
        <f t="shared" si="5"/>
        <v>Lippstadt / Darmkrebszentrum Klinikum Lippstadt / FAD-Z-402</v>
      </c>
      <c r="G352" s="10"/>
    </row>
    <row r="353" spans="1:7" x14ac:dyDescent="0.25">
      <c r="A353" s="15" t="s">
        <v>1040</v>
      </c>
      <c r="B353" s="15" t="s">
        <v>1041</v>
      </c>
      <c r="C353" s="15" t="s">
        <v>1042</v>
      </c>
      <c r="D353" s="15" t="s">
        <v>1037</v>
      </c>
      <c r="E353" s="15" t="s">
        <v>525</v>
      </c>
      <c r="F353" s="15" t="str">
        <f t="shared" si="5"/>
        <v>Aurich / Darmkrebszentrum Aurich / FAD-Z-403</v>
      </c>
      <c r="G353" s="10"/>
    </row>
    <row r="354" spans="1:7" x14ac:dyDescent="0.25">
      <c r="A354" s="15" t="s">
        <v>1191</v>
      </c>
      <c r="B354" s="15" t="s">
        <v>1192</v>
      </c>
      <c r="C354" s="15" t="s">
        <v>542</v>
      </c>
      <c r="D354" s="15" t="s">
        <v>1651</v>
      </c>
      <c r="E354" s="15" t="s">
        <v>542</v>
      </c>
      <c r="F354" s="15" t="str">
        <f t="shared" si="5"/>
        <v>Hamburg / Darmkrebszentrum Asklepios Klinik Nord - Heidberg / FAD-Z-404</v>
      </c>
      <c r="G354" s="10"/>
    </row>
    <row r="355" spans="1:7" x14ac:dyDescent="0.25">
      <c r="A355" s="15" t="s">
        <v>1308</v>
      </c>
      <c r="B355" s="15" t="s">
        <v>1309</v>
      </c>
      <c r="C355" s="15" t="s">
        <v>1310</v>
      </c>
      <c r="D355" s="15" t="s">
        <v>1652</v>
      </c>
      <c r="E355" s="15" t="s">
        <v>525</v>
      </c>
      <c r="F355" s="15" t="str">
        <f t="shared" si="5"/>
        <v>Nordhorn / Darmkrebszentrum Euregio-Klinik Nordhorn / FAD-Z-405</v>
      </c>
      <c r="G355" s="10"/>
    </row>
    <row r="356" spans="1:7" x14ac:dyDescent="0.25">
      <c r="A356" s="15" t="s">
        <v>1254</v>
      </c>
      <c r="B356" s="15" t="s">
        <v>1255</v>
      </c>
      <c r="C356" s="15" t="s">
        <v>968</v>
      </c>
      <c r="D356" s="15" t="s">
        <v>1200</v>
      </c>
      <c r="E356" s="15" t="s">
        <v>6</v>
      </c>
      <c r="F356" s="15" t="str">
        <f t="shared" si="5"/>
        <v>Lugano / Centro Tumore Colon-retto della Svizzera Italiana, Ente Ospedaliero Cantonale, Lugano / FAD-Z-408</v>
      </c>
      <c r="G356" s="10"/>
    </row>
    <row r="357" spans="1:7" x14ac:dyDescent="0.25">
      <c r="A357" s="15" t="s">
        <v>1155</v>
      </c>
      <c r="B357" s="15" t="s">
        <v>1156</v>
      </c>
      <c r="C357" s="15" t="s">
        <v>1157</v>
      </c>
      <c r="D357" s="15" t="s">
        <v>1653</v>
      </c>
      <c r="E357" s="15" t="s">
        <v>515</v>
      </c>
      <c r="F357" s="15" t="str">
        <f t="shared" si="5"/>
        <v>Freiburg / Darmkrebszentrum Diakonie Freiburg / FAD-Z-410</v>
      </c>
      <c r="G357" s="10"/>
    </row>
    <row r="358" spans="1:7" x14ac:dyDescent="0.25">
      <c r="A358" s="15" t="s">
        <v>1360</v>
      </c>
      <c r="B358" s="15" t="s">
        <v>1361</v>
      </c>
      <c r="C358" s="15" t="s">
        <v>1362</v>
      </c>
      <c r="D358" s="15" t="s">
        <v>1277</v>
      </c>
      <c r="E358" s="15" t="s">
        <v>520</v>
      </c>
      <c r="F358" s="15" t="str">
        <f t="shared" si="5"/>
        <v>Starnberg / Darmkrebszentrum Klinikum Starnberg / FAD-Z-411</v>
      </c>
      <c r="G358" s="10"/>
    </row>
    <row r="359" spans="1:7" x14ac:dyDescent="0.25">
      <c r="A359" s="15" t="s">
        <v>1069</v>
      </c>
      <c r="B359" s="15" t="s">
        <v>1070</v>
      </c>
      <c r="C359" s="15" t="s">
        <v>517</v>
      </c>
      <c r="D359" s="15" t="s">
        <v>1654</v>
      </c>
      <c r="E359" s="15" t="s">
        <v>517</v>
      </c>
      <c r="F359" s="15" t="str">
        <f t="shared" si="5"/>
        <v>Berlin / Interdisziplinäres Darmkrebszentrum Caritas-Klinik Maria Heimsuchung Berlin-Pankow / FAD-Z-412</v>
      </c>
      <c r="G359" s="10"/>
    </row>
    <row r="360" spans="1:7" x14ac:dyDescent="0.25">
      <c r="A360" s="15" t="s">
        <v>1367</v>
      </c>
      <c r="B360" s="15" t="s">
        <v>1655</v>
      </c>
      <c r="C360" s="15" t="s">
        <v>1368</v>
      </c>
      <c r="D360" s="15" t="s">
        <v>1656</v>
      </c>
      <c r="E360" s="15" t="s">
        <v>603</v>
      </c>
      <c r="F360" s="15" t="str">
        <f t="shared" si="5"/>
        <v>Strausberg / Darmkrebszentrum Märkisch-Oderland am Krankenhaus Strausberg / FAD-Z-413</v>
      </c>
      <c r="G360" s="10"/>
    </row>
    <row r="361" spans="1:7" x14ac:dyDescent="0.25">
      <c r="A361" s="15" t="s">
        <v>1176</v>
      </c>
      <c r="B361" s="15" t="s">
        <v>1177</v>
      </c>
      <c r="C361" s="15" t="s">
        <v>743</v>
      </c>
      <c r="D361" s="15" t="s">
        <v>1657</v>
      </c>
      <c r="E361" s="15" t="s">
        <v>525</v>
      </c>
      <c r="F361" s="15" t="str">
        <f t="shared" si="5"/>
        <v>Göttingen / Darmkrebszentrum Göttingen-Weende / FAD-Z-414</v>
      </c>
      <c r="G361" s="10"/>
    </row>
    <row r="362" spans="1:7" x14ac:dyDescent="0.25">
      <c r="A362" s="15" t="s">
        <v>1092</v>
      </c>
      <c r="B362" s="15" t="s">
        <v>1093</v>
      </c>
      <c r="C362" s="15" t="s">
        <v>1094</v>
      </c>
      <c r="D362" s="15" t="s">
        <v>1658</v>
      </c>
      <c r="E362" s="15" t="s">
        <v>568</v>
      </c>
      <c r="F362" s="15" t="str">
        <f t="shared" si="5"/>
        <v>Bremerhaven / Darmkrebszentrum im Klinikum Bremerhaven Reinkenheide / FAD-Z-415</v>
      </c>
      <c r="G362" s="10"/>
    </row>
    <row r="363" spans="1:7" x14ac:dyDescent="0.25">
      <c r="A363" s="15" t="s">
        <v>1659</v>
      </c>
      <c r="B363" s="15" t="s">
        <v>1660</v>
      </c>
      <c r="C363" s="15" t="s">
        <v>1661</v>
      </c>
      <c r="D363" s="15" t="s">
        <v>1662</v>
      </c>
      <c r="E363" s="15" t="s">
        <v>524</v>
      </c>
      <c r="F363" s="15" t="str">
        <f t="shared" si="5"/>
        <v>Zschopau / Darmkrebszentrum Erzgebirgsklinikum Zschopau / FAD-Z-416</v>
      </c>
      <c r="G363" s="10"/>
    </row>
    <row r="364" spans="1:7" x14ac:dyDescent="0.25">
      <c r="A364" s="15" t="s">
        <v>1663</v>
      </c>
      <c r="B364" s="15" t="s">
        <v>1664</v>
      </c>
      <c r="C364" s="15" t="s">
        <v>74</v>
      </c>
      <c r="D364" s="15" t="s">
        <v>1268</v>
      </c>
      <c r="E364" s="15" t="s">
        <v>512</v>
      </c>
      <c r="F364" s="15" t="str">
        <f t="shared" si="5"/>
        <v>Siegen / Darmkrebszentrum Diakonie Klinikum Siegen / FAD-Z-417</v>
      </c>
      <c r="G364" s="10"/>
    </row>
    <row r="365" spans="1:7" x14ac:dyDescent="0.25">
      <c r="A365" s="15" t="s">
        <v>1665</v>
      </c>
      <c r="B365" s="15" t="s">
        <v>1258</v>
      </c>
      <c r="C365" s="15" t="s">
        <v>1259</v>
      </c>
      <c r="D365" s="15" t="s">
        <v>1666</v>
      </c>
      <c r="E365" s="15" t="s">
        <v>361</v>
      </c>
      <c r="F365" s="15" t="str">
        <f t="shared" si="5"/>
        <v>Luxembourg / Darmkrebszentrum Hôpitaux Robert Schuman / FAD-Z-418</v>
      </c>
      <c r="G365" s="10"/>
    </row>
    <row r="366" spans="1:7" x14ac:dyDescent="0.25">
      <c r="A366" s="15" t="s">
        <v>1667</v>
      </c>
      <c r="B366" s="15" t="s">
        <v>1668</v>
      </c>
      <c r="C366" s="15" t="s">
        <v>116</v>
      </c>
      <c r="D366" s="15" t="s">
        <v>1669</v>
      </c>
      <c r="E366" s="15" t="s">
        <v>525</v>
      </c>
      <c r="F366" s="15" t="str">
        <f t="shared" si="5"/>
        <v>Hannover / Darmkrebszentrum DRK-Krankenhaus Clementinenhaus Hannover / FAD-Z-421</v>
      </c>
      <c r="G366" s="10"/>
    </row>
    <row r="367" spans="1:7" x14ac:dyDescent="0.25">
      <c r="A367" s="15" t="s">
        <v>1670</v>
      </c>
      <c r="B367" s="15" t="s">
        <v>1671</v>
      </c>
      <c r="C367" s="15" t="s">
        <v>1672</v>
      </c>
      <c r="D367" s="15" t="s">
        <v>1673</v>
      </c>
      <c r="E367" s="15" t="s">
        <v>512</v>
      </c>
      <c r="F367" s="15" t="str">
        <f t="shared" si="5"/>
        <v>Unna / Darmkrebszentrum Christliches Klinikum Unna / FAD-Z-424</v>
      </c>
      <c r="G367" s="10"/>
    </row>
    <row r="368" spans="1:7" x14ac:dyDescent="0.25">
      <c r="A368" s="15" t="s">
        <v>1674</v>
      </c>
      <c r="B368" s="15" t="s">
        <v>1675</v>
      </c>
      <c r="C368" s="15" t="s">
        <v>1078</v>
      </c>
      <c r="D368" s="15" t="s">
        <v>1676</v>
      </c>
      <c r="E368" s="15" t="s">
        <v>512</v>
      </c>
      <c r="F368" s="15" t="str">
        <f t="shared" si="5"/>
        <v>Bielefeld, Stadt / Darmkrebszentrum am EvKB | Bielefeld / FAD-Z-440</v>
      </c>
      <c r="G368" s="10"/>
    </row>
    <row r="369" spans="1:7" x14ac:dyDescent="0.25">
      <c r="A369" s="15" t="s">
        <v>1677</v>
      </c>
      <c r="B369" s="15" t="s">
        <v>1678</v>
      </c>
      <c r="C369" s="15" t="s">
        <v>1679</v>
      </c>
      <c r="D369" s="15" t="s">
        <v>1680</v>
      </c>
      <c r="E369" s="15" t="s">
        <v>512</v>
      </c>
      <c r="F369" s="15" t="str">
        <f t="shared" si="5"/>
        <v>Goch / Darmkrebszentrum am Wilhelm Anton-Hospital Goch / FAD-Z-447</v>
      </c>
      <c r="G369" s="10"/>
    </row>
    <row r="370" spans="1:7" ht="15.75" customHeight="1" x14ac:dyDescent="0.25">
      <c r="A370" s="15" t="s">
        <v>44</v>
      </c>
      <c r="B370" s="15"/>
      <c r="C370" s="15"/>
      <c r="D370" s="15"/>
      <c r="E370" s="15"/>
      <c r="F370" s="15" t="s">
        <v>44</v>
      </c>
    </row>
    <row r="377" spans="1:7" x14ac:dyDescent="0.25">
      <c r="A377" s="12" t="s">
        <v>482</v>
      </c>
      <c r="B377" s="12" t="s">
        <v>231</v>
      </c>
    </row>
    <row r="378" spans="1:7" x14ac:dyDescent="0.25">
      <c r="B378" s="85" t="s">
        <v>232</v>
      </c>
    </row>
    <row r="379" spans="1:7" x14ac:dyDescent="0.25">
      <c r="B379" s="12" t="s">
        <v>233</v>
      </c>
    </row>
    <row r="380" spans="1:7" x14ac:dyDescent="0.25">
      <c r="B380" s="12" t="s">
        <v>234</v>
      </c>
    </row>
    <row r="381" spans="1:7" x14ac:dyDescent="0.25">
      <c r="B381" s="12" t="s">
        <v>235</v>
      </c>
    </row>
    <row r="382" spans="1:7" x14ac:dyDescent="0.25">
      <c r="B382" s="12" t="s">
        <v>236</v>
      </c>
    </row>
    <row r="383" spans="1:7" x14ac:dyDescent="0.25">
      <c r="B383" s="12" t="s">
        <v>237</v>
      </c>
    </row>
    <row r="384" spans="1:7" x14ac:dyDescent="0.25">
      <c r="B384" s="12" t="s">
        <v>238</v>
      </c>
    </row>
    <row r="385" spans="2:2" x14ac:dyDescent="0.25">
      <c r="B385" s="12" t="s">
        <v>239</v>
      </c>
    </row>
    <row r="386" spans="2:2" x14ac:dyDescent="0.25">
      <c r="B386" s="12" t="s">
        <v>240</v>
      </c>
    </row>
    <row r="387" spans="2:2" x14ac:dyDescent="0.25">
      <c r="B387" s="12" t="s">
        <v>241</v>
      </c>
    </row>
    <row r="388" spans="2:2" x14ac:dyDescent="0.25">
      <c r="B388" s="12" t="s">
        <v>242</v>
      </c>
    </row>
    <row r="389" spans="2:2" x14ac:dyDescent="0.25">
      <c r="B389" s="12" t="s">
        <v>243</v>
      </c>
    </row>
    <row r="390" spans="2:2" x14ac:dyDescent="0.25">
      <c r="B390" s="12" t="s">
        <v>244</v>
      </c>
    </row>
    <row r="391" spans="2:2" x14ac:dyDescent="0.25">
      <c r="B391" s="12" t="s">
        <v>245</v>
      </c>
    </row>
    <row r="392" spans="2:2" x14ac:dyDescent="0.25">
      <c r="B392" s="12" t="s">
        <v>246</v>
      </c>
    </row>
    <row r="393" spans="2:2" x14ac:dyDescent="0.25">
      <c r="B393" s="12" t="s">
        <v>247</v>
      </c>
    </row>
    <row r="394" spans="2:2" x14ac:dyDescent="0.25">
      <c r="B394" s="12" t="s">
        <v>248</v>
      </c>
    </row>
    <row r="395" spans="2:2" x14ac:dyDescent="0.25">
      <c r="B395" s="12" t="s">
        <v>249</v>
      </c>
    </row>
    <row r="396" spans="2:2" x14ac:dyDescent="0.25">
      <c r="B396" s="12" t="s">
        <v>250</v>
      </c>
    </row>
    <row r="397" spans="2:2" x14ac:dyDescent="0.25">
      <c r="B397" s="12" t="s">
        <v>251</v>
      </c>
    </row>
    <row r="398" spans="2:2" x14ac:dyDescent="0.25">
      <c r="B398" s="12" t="s">
        <v>252</v>
      </c>
    </row>
    <row r="399" spans="2:2" x14ac:dyDescent="0.25">
      <c r="B399" s="12" t="s">
        <v>847</v>
      </c>
    </row>
    <row r="400" spans="2:2" x14ac:dyDescent="0.25">
      <c r="B400" s="12" t="s">
        <v>253</v>
      </c>
    </row>
    <row r="401" spans="2:2" x14ac:dyDescent="0.25">
      <c r="B401" s="12" t="s">
        <v>254</v>
      </c>
    </row>
    <row r="402" spans="2:2" x14ac:dyDescent="0.25">
      <c r="B402" s="12" t="s">
        <v>255</v>
      </c>
    </row>
    <row r="403" spans="2:2" x14ac:dyDescent="0.25">
      <c r="B403" s="12" t="s">
        <v>256</v>
      </c>
    </row>
    <row r="404" spans="2:2" x14ac:dyDescent="0.25">
      <c r="B404" s="12" t="s">
        <v>257</v>
      </c>
    </row>
    <row r="405" spans="2:2" x14ac:dyDescent="0.25">
      <c r="B405" s="12" t="s">
        <v>258</v>
      </c>
    </row>
    <row r="406" spans="2:2" x14ac:dyDescent="0.25">
      <c r="B406" s="12" t="s">
        <v>259</v>
      </c>
    </row>
    <row r="407" spans="2:2" x14ac:dyDescent="0.25">
      <c r="B407" s="12" t="s">
        <v>260</v>
      </c>
    </row>
    <row r="408" spans="2:2" x14ac:dyDescent="0.25">
      <c r="B408" s="12" t="s">
        <v>261</v>
      </c>
    </row>
    <row r="409" spans="2:2" x14ac:dyDescent="0.25">
      <c r="B409" s="12" t="s">
        <v>262</v>
      </c>
    </row>
    <row r="410" spans="2:2" x14ac:dyDescent="0.25">
      <c r="B410" s="12" t="s">
        <v>263</v>
      </c>
    </row>
    <row r="411" spans="2:2" x14ac:dyDescent="0.25">
      <c r="B411" s="12" t="s">
        <v>264</v>
      </c>
    </row>
    <row r="412" spans="2:2" x14ac:dyDescent="0.25">
      <c r="B412" s="12" t="s">
        <v>265</v>
      </c>
    </row>
    <row r="413" spans="2:2" x14ac:dyDescent="0.25">
      <c r="B413" s="12" t="s">
        <v>266</v>
      </c>
    </row>
    <row r="414" spans="2:2" x14ac:dyDescent="0.25">
      <c r="B414" s="12" t="s">
        <v>267</v>
      </c>
    </row>
    <row r="415" spans="2:2" x14ac:dyDescent="0.25">
      <c r="B415" s="12" t="s">
        <v>268</v>
      </c>
    </row>
    <row r="416" spans="2:2" x14ac:dyDescent="0.25">
      <c r="B416" s="12" t="s">
        <v>269</v>
      </c>
    </row>
    <row r="417" spans="2:2" x14ac:dyDescent="0.25">
      <c r="B417" s="12" t="s">
        <v>270</v>
      </c>
    </row>
    <row r="418" spans="2:2" x14ac:dyDescent="0.25">
      <c r="B418" s="12" t="s">
        <v>271</v>
      </c>
    </row>
    <row r="419" spans="2:2" x14ac:dyDescent="0.25">
      <c r="B419" s="12" t="s">
        <v>272</v>
      </c>
    </row>
    <row r="420" spans="2:2" x14ac:dyDescent="0.25">
      <c r="B420" s="12" t="s">
        <v>273</v>
      </c>
    </row>
    <row r="421" spans="2:2" x14ac:dyDescent="0.25">
      <c r="B421" s="12" t="s">
        <v>274</v>
      </c>
    </row>
    <row r="422" spans="2:2" x14ac:dyDescent="0.25">
      <c r="B422" s="12" t="s">
        <v>275</v>
      </c>
    </row>
    <row r="423" spans="2:2" x14ac:dyDescent="0.25">
      <c r="B423" s="12" t="s">
        <v>276</v>
      </c>
    </row>
    <row r="424" spans="2:2" x14ac:dyDescent="0.25">
      <c r="B424" s="12" t="s">
        <v>277</v>
      </c>
    </row>
    <row r="425" spans="2:2" x14ac:dyDescent="0.25">
      <c r="B425" s="12" t="s">
        <v>220</v>
      </c>
    </row>
    <row r="426" spans="2:2" x14ac:dyDescent="0.25">
      <c r="B426" s="12" t="s">
        <v>278</v>
      </c>
    </row>
    <row r="427" spans="2:2" x14ac:dyDescent="0.25">
      <c r="B427" s="12" t="s">
        <v>279</v>
      </c>
    </row>
    <row r="428" spans="2:2" x14ac:dyDescent="0.25">
      <c r="B428" s="12" t="s">
        <v>280</v>
      </c>
    </row>
    <row r="429" spans="2:2" x14ac:dyDescent="0.25">
      <c r="B429" s="12" t="s">
        <v>281</v>
      </c>
    </row>
    <row r="430" spans="2:2" x14ac:dyDescent="0.25">
      <c r="B430" s="12" t="s">
        <v>282</v>
      </c>
    </row>
    <row r="431" spans="2:2" x14ac:dyDescent="0.25">
      <c r="B431" s="12" t="s">
        <v>283</v>
      </c>
    </row>
    <row r="432" spans="2:2" x14ac:dyDescent="0.25">
      <c r="B432" s="12" t="s">
        <v>284</v>
      </c>
    </row>
    <row r="433" spans="2:2" x14ac:dyDescent="0.25">
      <c r="B433" s="12" t="s">
        <v>285</v>
      </c>
    </row>
    <row r="434" spans="2:2" x14ac:dyDescent="0.25">
      <c r="B434" s="12" t="s">
        <v>286</v>
      </c>
    </row>
    <row r="435" spans="2:2" x14ac:dyDescent="0.25">
      <c r="B435" s="12" t="s">
        <v>287</v>
      </c>
    </row>
    <row r="436" spans="2:2" x14ac:dyDescent="0.25">
      <c r="B436" s="12" t="s">
        <v>288</v>
      </c>
    </row>
    <row r="437" spans="2:2" x14ac:dyDescent="0.25">
      <c r="B437" s="12" t="s">
        <v>289</v>
      </c>
    </row>
    <row r="438" spans="2:2" x14ac:dyDescent="0.25">
      <c r="B438" s="12" t="s">
        <v>290</v>
      </c>
    </row>
    <row r="439" spans="2:2" x14ac:dyDescent="0.25">
      <c r="B439" s="12" t="s">
        <v>291</v>
      </c>
    </row>
    <row r="440" spans="2:2" x14ac:dyDescent="0.25">
      <c r="B440" s="12" t="s">
        <v>292</v>
      </c>
    </row>
    <row r="441" spans="2:2" x14ac:dyDescent="0.25">
      <c r="B441" s="12" t="s">
        <v>293</v>
      </c>
    </row>
    <row r="442" spans="2:2" x14ac:dyDescent="0.25">
      <c r="B442" s="12" t="s">
        <v>294</v>
      </c>
    </row>
    <row r="443" spans="2:2" x14ac:dyDescent="0.25">
      <c r="B443" s="12" t="s">
        <v>295</v>
      </c>
    </row>
    <row r="444" spans="2:2" x14ac:dyDescent="0.25">
      <c r="B444" s="12" t="s">
        <v>296</v>
      </c>
    </row>
    <row r="445" spans="2:2" x14ac:dyDescent="0.25">
      <c r="B445" s="12" t="s">
        <v>297</v>
      </c>
    </row>
    <row r="446" spans="2:2" x14ac:dyDescent="0.25">
      <c r="B446" s="12" t="s">
        <v>298</v>
      </c>
    </row>
    <row r="447" spans="2:2" x14ac:dyDescent="0.25">
      <c r="B447" s="12" t="s">
        <v>299</v>
      </c>
    </row>
    <row r="448" spans="2:2" x14ac:dyDescent="0.25">
      <c r="B448" s="12" t="s">
        <v>300</v>
      </c>
    </row>
    <row r="449" spans="2:2" x14ac:dyDescent="0.25">
      <c r="B449" s="12" t="s">
        <v>301</v>
      </c>
    </row>
    <row r="450" spans="2:2" x14ac:dyDescent="0.25">
      <c r="B450" s="12" t="s">
        <v>302</v>
      </c>
    </row>
    <row r="451" spans="2:2" x14ac:dyDescent="0.25">
      <c r="B451" s="12" t="s">
        <v>303</v>
      </c>
    </row>
    <row r="452" spans="2:2" x14ac:dyDescent="0.25">
      <c r="B452" s="12" t="s">
        <v>304</v>
      </c>
    </row>
    <row r="453" spans="2:2" x14ac:dyDescent="0.25">
      <c r="B453" s="12" t="s">
        <v>305</v>
      </c>
    </row>
    <row r="454" spans="2:2" x14ac:dyDescent="0.25">
      <c r="B454" s="12" t="s">
        <v>306</v>
      </c>
    </row>
    <row r="455" spans="2:2" x14ac:dyDescent="0.25">
      <c r="B455" s="12" t="s">
        <v>307</v>
      </c>
    </row>
    <row r="456" spans="2:2" x14ac:dyDescent="0.25">
      <c r="B456" s="12" t="s">
        <v>308</v>
      </c>
    </row>
    <row r="457" spans="2:2" x14ac:dyDescent="0.25">
      <c r="B457" s="12" t="s">
        <v>309</v>
      </c>
    </row>
    <row r="458" spans="2:2" x14ac:dyDescent="0.25">
      <c r="B458" s="12" t="s">
        <v>310</v>
      </c>
    </row>
    <row r="459" spans="2:2" x14ac:dyDescent="0.25">
      <c r="B459" s="12" t="s">
        <v>311</v>
      </c>
    </row>
    <row r="460" spans="2:2" x14ac:dyDescent="0.25">
      <c r="B460" s="12" t="s">
        <v>312</v>
      </c>
    </row>
    <row r="461" spans="2:2" x14ac:dyDescent="0.25">
      <c r="B461" s="12" t="s">
        <v>313</v>
      </c>
    </row>
    <row r="462" spans="2:2" x14ac:dyDescent="0.25">
      <c r="B462" s="12" t="s">
        <v>314</v>
      </c>
    </row>
    <row r="463" spans="2:2" x14ac:dyDescent="0.25">
      <c r="B463" s="12" t="s">
        <v>315</v>
      </c>
    </row>
    <row r="464" spans="2:2" x14ac:dyDescent="0.25">
      <c r="B464" s="12" t="s">
        <v>316</v>
      </c>
    </row>
    <row r="465" spans="2:2" x14ac:dyDescent="0.25">
      <c r="B465" s="12" t="s">
        <v>317</v>
      </c>
    </row>
    <row r="466" spans="2:2" x14ac:dyDescent="0.25">
      <c r="B466" s="12" t="s">
        <v>318</v>
      </c>
    </row>
    <row r="467" spans="2:2" x14ac:dyDescent="0.25">
      <c r="B467" s="12" t="s">
        <v>319</v>
      </c>
    </row>
    <row r="468" spans="2:2" x14ac:dyDescent="0.25">
      <c r="B468" s="12" t="s">
        <v>320</v>
      </c>
    </row>
    <row r="469" spans="2:2" x14ac:dyDescent="0.25">
      <c r="B469" s="12" t="s">
        <v>321</v>
      </c>
    </row>
    <row r="470" spans="2:2" x14ac:dyDescent="0.25">
      <c r="B470" s="12" t="s">
        <v>322</v>
      </c>
    </row>
    <row r="471" spans="2:2" x14ac:dyDescent="0.25">
      <c r="B471" s="12" t="s">
        <v>323</v>
      </c>
    </row>
    <row r="472" spans="2:2" x14ac:dyDescent="0.25">
      <c r="B472" s="12" t="s">
        <v>324</v>
      </c>
    </row>
    <row r="473" spans="2:2" x14ac:dyDescent="0.25">
      <c r="B473" s="12" t="s">
        <v>325</v>
      </c>
    </row>
    <row r="474" spans="2:2" x14ac:dyDescent="0.25">
      <c r="B474" s="12" t="s">
        <v>326</v>
      </c>
    </row>
    <row r="475" spans="2:2" x14ac:dyDescent="0.25">
      <c r="B475" s="12" t="s">
        <v>327</v>
      </c>
    </row>
    <row r="476" spans="2:2" x14ac:dyDescent="0.25">
      <c r="B476" s="12" t="s">
        <v>328</v>
      </c>
    </row>
    <row r="477" spans="2:2" x14ac:dyDescent="0.25">
      <c r="B477" s="12" t="s">
        <v>329</v>
      </c>
    </row>
    <row r="478" spans="2:2" x14ac:dyDescent="0.25">
      <c r="B478" s="12" t="s">
        <v>330</v>
      </c>
    </row>
    <row r="479" spans="2:2" x14ac:dyDescent="0.25">
      <c r="B479" s="12" t="s">
        <v>331</v>
      </c>
    </row>
    <row r="480" spans="2:2" x14ac:dyDescent="0.25">
      <c r="B480" s="12" t="s">
        <v>332</v>
      </c>
    </row>
    <row r="481" spans="2:2" x14ac:dyDescent="0.25">
      <c r="B481" s="12" t="s">
        <v>333</v>
      </c>
    </row>
    <row r="482" spans="2:2" x14ac:dyDescent="0.25">
      <c r="B482" s="12" t="s">
        <v>334</v>
      </c>
    </row>
    <row r="483" spans="2:2" x14ac:dyDescent="0.25">
      <c r="B483" s="12" t="s">
        <v>335</v>
      </c>
    </row>
    <row r="484" spans="2:2" x14ac:dyDescent="0.25">
      <c r="B484" s="12" t="s">
        <v>336</v>
      </c>
    </row>
    <row r="485" spans="2:2" x14ac:dyDescent="0.25">
      <c r="B485" s="12" t="s">
        <v>337</v>
      </c>
    </row>
    <row r="486" spans="2:2" x14ac:dyDescent="0.25">
      <c r="B486" s="12" t="s">
        <v>338</v>
      </c>
    </row>
    <row r="487" spans="2:2" x14ac:dyDescent="0.25">
      <c r="B487" s="12" t="s">
        <v>339</v>
      </c>
    </row>
    <row r="488" spans="2:2" x14ac:dyDescent="0.25">
      <c r="B488" s="12" t="s">
        <v>340</v>
      </c>
    </row>
    <row r="489" spans="2:2" x14ac:dyDescent="0.25">
      <c r="B489" s="12" t="s">
        <v>341</v>
      </c>
    </row>
    <row r="490" spans="2:2" x14ac:dyDescent="0.25">
      <c r="B490" s="12" t="s">
        <v>342</v>
      </c>
    </row>
    <row r="491" spans="2:2" x14ac:dyDescent="0.25">
      <c r="B491" s="12" t="s">
        <v>343</v>
      </c>
    </row>
    <row r="492" spans="2:2" x14ac:dyDescent="0.25">
      <c r="B492" s="12" t="s">
        <v>344</v>
      </c>
    </row>
    <row r="493" spans="2:2" x14ac:dyDescent="0.25">
      <c r="B493" s="12" t="s">
        <v>345</v>
      </c>
    </row>
    <row r="494" spans="2:2" x14ac:dyDescent="0.25">
      <c r="B494" s="12" t="s">
        <v>346</v>
      </c>
    </row>
    <row r="495" spans="2:2" x14ac:dyDescent="0.25">
      <c r="B495" s="12" t="s">
        <v>347</v>
      </c>
    </row>
    <row r="496" spans="2:2" x14ac:dyDescent="0.25">
      <c r="B496" s="12" t="s">
        <v>348</v>
      </c>
    </row>
    <row r="497" spans="2:2" x14ac:dyDescent="0.25">
      <c r="B497" s="12" t="s">
        <v>349</v>
      </c>
    </row>
    <row r="498" spans="2:2" x14ac:dyDescent="0.25">
      <c r="B498" s="12" t="s">
        <v>350</v>
      </c>
    </row>
    <row r="499" spans="2:2" x14ac:dyDescent="0.25">
      <c r="B499" s="12" t="s">
        <v>351</v>
      </c>
    </row>
    <row r="500" spans="2:2" x14ac:dyDescent="0.25">
      <c r="B500" s="12" t="s">
        <v>352</v>
      </c>
    </row>
    <row r="501" spans="2:2" x14ac:dyDescent="0.25">
      <c r="B501" s="12" t="s">
        <v>353</v>
      </c>
    </row>
    <row r="502" spans="2:2" x14ac:dyDescent="0.25">
      <c r="B502" s="12" t="s">
        <v>354</v>
      </c>
    </row>
    <row r="503" spans="2:2" x14ac:dyDescent="0.25">
      <c r="B503" s="12" t="s">
        <v>355</v>
      </c>
    </row>
    <row r="504" spans="2:2" x14ac:dyDescent="0.25">
      <c r="B504" s="12" t="s">
        <v>356</v>
      </c>
    </row>
    <row r="505" spans="2:2" x14ac:dyDescent="0.25">
      <c r="B505" s="12" t="s">
        <v>357</v>
      </c>
    </row>
    <row r="506" spans="2:2" x14ac:dyDescent="0.25">
      <c r="B506" s="12" t="s">
        <v>358</v>
      </c>
    </row>
    <row r="507" spans="2:2" x14ac:dyDescent="0.25">
      <c r="B507" s="12" t="s">
        <v>359</v>
      </c>
    </row>
    <row r="508" spans="2:2" x14ac:dyDescent="0.25">
      <c r="B508" s="12" t="s">
        <v>360</v>
      </c>
    </row>
    <row r="509" spans="2:2" x14ac:dyDescent="0.25">
      <c r="B509" s="12" t="s">
        <v>361</v>
      </c>
    </row>
    <row r="510" spans="2:2" x14ac:dyDescent="0.25">
      <c r="B510" s="12" t="s">
        <v>362</v>
      </c>
    </row>
    <row r="511" spans="2:2" x14ac:dyDescent="0.25">
      <c r="B511" s="12" t="s">
        <v>363</v>
      </c>
    </row>
    <row r="512" spans="2:2" x14ac:dyDescent="0.25">
      <c r="B512" s="12" t="s">
        <v>364</v>
      </c>
    </row>
    <row r="513" spans="2:2" x14ac:dyDescent="0.25">
      <c r="B513" s="12" t="s">
        <v>365</v>
      </c>
    </row>
    <row r="514" spans="2:2" x14ac:dyDescent="0.25">
      <c r="B514" s="12" t="s">
        <v>366</v>
      </c>
    </row>
    <row r="515" spans="2:2" x14ac:dyDescent="0.25">
      <c r="B515" s="12" t="s">
        <v>367</v>
      </c>
    </row>
    <row r="516" spans="2:2" x14ac:dyDescent="0.25">
      <c r="B516" s="12" t="s">
        <v>368</v>
      </c>
    </row>
    <row r="517" spans="2:2" x14ac:dyDescent="0.25">
      <c r="B517" s="12" t="s">
        <v>369</v>
      </c>
    </row>
    <row r="518" spans="2:2" x14ac:dyDescent="0.25">
      <c r="B518" s="12" t="s">
        <v>370</v>
      </c>
    </row>
    <row r="519" spans="2:2" x14ac:dyDescent="0.25">
      <c r="B519" s="12" t="s">
        <v>371</v>
      </c>
    </row>
    <row r="520" spans="2:2" x14ac:dyDescent="0.25">
      <c r="B520" s="12" t="s">
        <v>372</v>
      </c>
    </row>
    <row r="521" spans="2:2" x14ac:dyDescent="0.25">
      <c r="B521" s="12" t="s">
        <v>373</v>
      </c>
    </row>
    <row r="522" spans="2:2" x14ac:dyDescent="0.25">
      <c r="B522" s="12" t="s">
        <v>374</v>
      </c>
    </row>
    <row r="523" spans="2:2" x14ac:dyDescent="0.25">
      <c r="B523" s="12" t="s">
        <v>375</v>
      </c>
    </row>
    <row r="524" spans="2:2" x14ac:dyDescent="0.25">
      <c r="B524" s="12" t="s">
        <v>376</v>
      </c>
    </row>
    <row r="525" spans="2:2" x14ac:dyDescent="0.25">
      <c r="B525" s="12" t="s">
        <v>377</v>
      </c>
    </row>
    <row r="526" spans="2:2" x14ac:dyDescent="0.25">
      <c r="B526" s="12" t="s">
        <v>378</v>
      </c>
    </row>
    <row r="527" spans="2:2" x14ac:dyDescent="0.25">
      <c r="B527" s="12" t="s">
        <v>379</v>
      </c>
    </row>
    <row r="528" spans="2:2" x14ac:dyDescent="0.25">
      <c r="B528" s="12" t="s">
        <v>380</v>
      </c>
    </row>
    <row r="529" spans="2:2" x14ac:dyDescent="0.25">
      <c r="B529" s="12" t="s">
        <v>381</v>
      </c>
    </row>
    <row r="530" spans="2:2" x14ac:dyDescent="0.25">
      <c r="B530" s="12" t="s">
        <v>382</v>
      </c>
    </row>
    <row r="531" spans="2:2" x14ac:dyDescent="0.25">
      <c r="B531" s="12" t="s">
        <v>383</v>
      </c>
    </row>
    <row r="532" spans="2:2" x14ac:dyDescent="0.25">
      <c r="B532" s="12" t="s">
        <v>384</v>
      </c>
    </row>
    <row r="533" spans="2:2" x14ac:dyDescent="0.25">
      <c r="B533" s="12" t="s">
        <v>385</v>
      </c>
    </row>
    <row r="534" spans="2:2" x14ac:dyDescent="0.25">
      <c r="B534" s="12" t="s">
        <v>386</v>
      </c>
    </row>
    <row r="535" spans="2:2" x14ac:dyDescent="0.25">
      <c r="B535" s="12" t="s">
        <v>387</v>
      </c>
    </row>
    <row r="536" spans="2:2" x14ac:dyDescent="0.25">
      <c r="B536" s="12" t="s">
        <v>388</v>
      </c>
    </row>
    <row r="537" spans="2:2" x14ac:dyDescent="0.25">
      <c r="B537" s="12" t="s">
        <v>389</v>
      </c>
    </row>
    <row r="538" spans="2:2" x14ac:dyDescent="0.25">
      <c r="B538" s="12" t="s">
        <v>390</v>
      </c>
    </row>
    <row r="539" spans="2:2" x14ac:dyDescent="0.25">
      <c r="B539" s="12" t="s">
        <v>391</v>
      </c>
    </row>
    <row r="540" spans="2:2" x14ac:dyDescent="0.25">
      <c r="B540" s="12" t="s">
        <v>392</v>
      </c>
    </row>
    <row r="541" spans="2:2" x14ac:dyDescent="0.25">
      <c r="B541" s="12" t="s">
        <v>393</v>
      </c>
    </row>
    <row r="542" spans="2:2" x14ac:dyDescent="0.25">
      <c r="B542" s="12" t="s">
        <v>394</v>
      </c>
    </row>
    <row r="543" spans="2:2" x14ac:dyDescent="0.25">
      <c r="B543" s="12" t="s">
        <v>395</v>
      </c>
    </row>
    <row r="544" spans="2:2" x14ac:dyDescent="0.25">
      <c r="B544" s="12" t="s">
        <v>396</v>
      </c>
    </row>
    <row r="545" spans="2:2" x14ac:dyDescent="0.25">
      <c r="B545" s="12" t="s">
        <v>397</v>
      </c>
    </row>
    <row r="546" spans="2:2" x14ac:dyDescent="0.25">
      <c r="B546" s="12" t="s">
        <v>398</v>
      </c>
    </row>
    <row r="547" spans="2:2" x14ac:dyDescent="0.25">
      <c r="B547" s="12" t="s">
        <v>399</v>
      </c>
    </row>
    <row r="548" spans="2:2" x14ac:dyDescent="0.25">
      <c r="B548" s="12" t="s">
        <v>7</v>
      </c>
    </row>
    <row r="549" spans="2:2" x14ac:dyDescent="0.25">
      <c r="B549" s="12" t="s">
        <v>400</v>
      </c>
    </row>
    <row r="550" spans="2:2" x14ac:dyDescent="0.25">
      <c r="B550" s="12" t="s">
        <v>401</v>
      </c>
    </row>
    <row r="551" spans="2:2" x14ac:dyDescent="0.25">
      <c r="B551" s="12" t="s">
        <v>402</v>
      </c>
    </row>
    <row r="552" spans="2:2" x14ac:dyDescent="0.25">
      <c r="B552" s="12" t="s">
        <v>403</v>
      </c>
    </row>
    <row r="553" spans="2:2" x14ac:dyDescent="0.25">
      <c r="B553" s="12" t="s">
        <v>404</v>
      </c>
    </row>
    <row r="554" spans="2:2" x14ac:dyDescent="0.25">
      <c r="B554" s="12" t="s">
        <v>405</v>
      </c>
    </row>
    <row r="555" spans="2:2" x14ac:dyDescent="0.25">
      <c r="B555" s="12" t="s">
        <v>406</v>
      </c>
    </row>
    <row r="556" spans="2:2" x14ac:dyDescent="0.25">
      <c r="B556" s="12" t="s">
        <v>407</v>
      </c>
    </row>
    <row r="557" spans="2:2" x14ac:dyDescent="0.25">
      <c r="B557" s="12" t="s">
        <v>408</v>
      </c>
    </row>
    <row r="558" spans="2:2" x14ac:dyDescent="0.25">
      <c r="B558" s="12" t="s">
        <v>409</v>
      </c>
    </row>
    <row r="559" spans="2:2" x14ac:dyDescent="0.25">
      <c r="B559" s="12" t="s">
        <v>410</v>
      </c>
    </row>
    <row r="560" spans="2:2" x14ac:dyDescent="0.25">
      <c r="B560" s="12" t="s">
        <v>411</v>
      </c>
    </row>
    <row r="561" spans="2:2" x14ac:dyDescent="0.25">
      <c r="B561" s="12" t="s">
        <v>412</v>
      </c>
    </row>
    <row r="562" spans="2:2" x14ac:dyDescent="0.25">
      <c r="B562" s="12" t="s">
        <v>413</v>
      </c>
    </row>
    <row r="563" spans="2:2" x14ac:dyDescent="0.25">
      <c r="B563" s="12" t="s">
        <v>414</v>
      </c>
    </row>
    <row r="564" spans="2:2" x14ac:dyDescent="0.25">
      <c r="B564" s="12" t="s">
        <v>415</v>
      </c>
    </row>
    <row r="565" spans="2:2" x14ac:dyDescent="0.25">
      <c r="B565" s="12" t="s">
        <v>416</v>
      </c>
    </row>
    <row r="566" spans="2:2" x14ac:dyDescent="0.25">
      <c r="B566" s="12" t="s">
        <v>417</v>
      </c>
    </row>
    <row r="567" spans="2:2" x14ac:dyDescent="0.25">
      <c r="B567" s="12" t="s">
        <v>418</v>
      </c>
    </row>
    <row r="568" spans="2:2" x14ac:dyDescent="0.25">
      <c r="B568" s="12" t="s">
        <v>419</v>
      </c>
    </row>
    <row r="569" spans="2:2" x14ac:dyDescent="0.25">
      <c r="B569" s="12" t="s">
        <v>420</v>
      </c>
    </row>
    <row r="570" spans="2:2" x14ac:dyDescent="0.25">
      <c r="B570" s="12" t="s">
        <v>421</v>
      </c>
    </row>
    <row r="571" spans="2:2" x14ac:dyDescent="0.25">
      <c r="B571" s="12" t="s">
        <v>422</v>
      </c>
    </row>
    <row r="572" spans="2:2" x14ac:dyDescent="0.25">
      <c r="B572" s="12" t="s">
        <v>6</v>
      </c>
    </row>
    <row r="573" spans="2:2" x14ac:dyDescent="0.25">
      <c r="B573" s="12" t="s">
        <v>423</v>
      </c>
    </row>
    <row r="574" spans="2:2" x14ac:dyDescent="0.25">
      <c r="B574" s="12" t="s">
        <v>424</v>
      </c>
    </row>
    <row r="575" spans="2:2" x14ac:dyDescent="0.25">
      <c r="B575" s="12" t="s">
        <v>425</v>
      </c>
    </row>
    <row r="576" spans="2:2" x14ac:dyDescent="0.25">
      <c r="B576" s="12" t="s">
        <v>426</v>
      </c>
    </row>
    <row r="577" spans="2:2" x14ac:dyDescent="0.25">
      <c r="B577" s="12" t="s">
        <v>427</v>
      </c>
    </row>
    <row r="578" spans="2:2" x14ac:dyDescent="0.25">
      <c r="B578" s="12" t="s">
        <v>428</v>
      </c>
    </row>
    <row r="579" spans="2:2" x14ac:dyDescent="0.25">
      <c r="B579" s="12" t="s">
        <v>429</v>
      </c>
    </row>
    <row r="580" spans="2:2" x14ac:dyDescent="0.25">
      <c r="B580" s="12" t="s">
        <v>430</v>
      </c>
    </row>
    <row r="581" spans="2:2" x14ac:dyDescent="0.25">
      <c r="B581" s="12" t="s">
        <v>431</v>
      </c>
    </row>
    <row r="582" spans="2:2" x14ac:dyDescent="0.25">
      <c r="B582" s="12" t="s">
        <v>432</v>
      </c>
    </row>
    <row r="583" spans="2:2" x14ac:dyDescent="0.25">
      <c r="B583" s="12" t="s">
        <v>433</v>
      </c>
    </row>
    <row r="584" spans="2:2" x14ac:dyDescent="0.25">
      <c r="B584" s="12" t="s">
        <v>434</v>
      </c>
    </row>
    <row r="585" spans="2:2" x14ac:dyDescent="0.25">
      <c r="B585" s="12" t="s">
        <v>435</v>
      </c>
    </row>
    <row r="586" spans="2:2" x14ac:dyDescent="0.25">
      <c r="B586" s="12" t="s">
        <v>436</v>
      </c>
    </row>
    <row r="587" spans="2:2" x14ac:dyDescent="0.25">
      <c r="B587" s="12" t="s">
        <v>437</v>
      </c>
    </row>
    <row r="588" spans="2:2" x14ac:dyDescent="0.25">
      <c r="B588" s="12" t="s">
        <v>438</v>
      </c>
    </row>
    <row r="589" spans="2:2" x14ac:dyDescent="0.25">
      <c r="B589" s="12" t="s">
        <v>439</v>
      </c>
    </row>
    <row r="590" spans="2:2" x14ac:dyDescent="0.25">
      <c r="B590" s="12" t="s">
        <v>440</v>
      </c>
    </row>
    <row r="591" spans="2:2" x14ac:dyDescent="0.25">
      <c r="B591" s="12" t="s">
        <v>441</v>
      </c>
    </row>
    <row r="592" spans="2:2" x14ac:dyDescent="0.25">
      <c r="B592" s="12" t="s">
        <v>442</v>
      </c>
    </row>
    <row r="593" spans="2:2" x14ac:dyDescent="0.25">
      <c r="B593" s="12" t="s">
        <v>443</v>
      </c>
    </row>
    <row r="594" spans="2:2" x14ac:dyDescent="0.25">
      <c r="B594" s="12" t="s">
        <v>444</v>
      </c>
    </row>
    <row r="595" spans="2:2" x14ac:dyDescent="0.25">
      <c r="B595" s="12" t="s">
        <v>445</v>
      </c>
    </row>
    <row r="596" spans="2:2" x14ac:dyDescent="0.25">
      <c r="B596" s="12" t="s">
        <v>446</v>
      </c>
    </row>
    <row r="597" spans="2:2" x14ac:dyDescent="0.25">
      <c r="B597" s="12" t="s">
        <v>447</v>
      </c>
    </row>
    <row r="598" spans="2:2" x14ac:dyDescent="0.25">
      <c r="B598" s="12" t="s">
        <v>448</v>
      </c>
    </row>
    <row r="599" spans="2:2" x14ac:dyDescent="0.25">
      <c r="B599" s="12" t="s">
        <v>449</v>
      </c>
    </row>
    <row r="600" spans="2:2" x14ac:dyDescent="0.25">
      <c r="B600" s="12" t="s">
        <v>450</v>
      </c>
    </row>
    <row r="601" spans="2:2" x14ac:dyDescent="0.25">
      <c r="B601" s="12" t="s">
        <v>451</v>
      </c>
    </row>
    <row r="602" spans="2:2" x14ac:dyDescent="0.25">
      <c r="B602" s="12" t="s">
        <v>452</v>
      </c>
    </row>
    <row r="603" spans="2:2" x14ac:dyDescent="0.25">
      <c r="B603" s="12" t="s">
        <v>453</v>
      </c>
    </row>
    <row r="604" spans="2:2" x14ac:dyDescent="0.25">
      <c r="B604" s="12" t="s">
        <v>454</v>
      </c>
    </row>
    <row r="605" spans="2:2" x14ac:dyDescent="0.25">
      <c r="B605" s="12" t="s">
        <v>455</v>
      </c>
    </row>
    <row r="606" spans="2:2" x14ac:dyDescent="0.25">
      <c r="B606" s="12" t="s">
        <v>456</v>
      </c>
    </row>
    <row r="607" spans="2:2" x14ac:dyDescent="0.25">
      <c r="B607" s="12" t="s">
        <v>457</v>
      </c>
    </row>
    <row r="608" spans="2:2" x14ac:dyDescent="0.25">
      <c r="B608" s="12" t="s">
        <v>458</v>
      </c>
    </row>
    <row r="609" spans="2:2" x14ac:dyDescent="0.25">
      <c r="B609" s="12" t="s">
        <v>459</v>
      </c>
    </row>
    <row r="610" spans="2:2" x14ac:dyDescent="0.25">
      <c r="B610" s="12" t="s">
        <v>460</v>
      </c>
    </row>
    <row r="611" spans="2:2" x14ac:dyDescent="0.25">
      <c r="B611" s="12" t="s">
        <v>461</v>
      </c>
    </row>
    <row r="612" spans="2:2" x14ac:dyDescent="0.25">
      <c r="B612" s="12" t="s">
        <v>462</v>
      </c>
    </row>
    <row r="613" spans="2:2" x14ac:dyDescent="0.25">
      <c r="B613" s="12" t="s">
        <v>463</v>
      </c>
    </row>
    <row r="614" spans="2:2" x14ac:dyDescent="0.25">
      <c r="B614" s="12" t="s">
        <v>464</v>
      </c>
    </row>
    <row r="615" spans="2:2" x14ac:dyDescent="0.25">
      <c r="B615" s="12" t="s">
        <v>465</v>
      </c>
    </row>
    <row r="616" spans="2:2" x14ac:dyDescent="0.25">
      <c r="B616" s="12" t="s">
        <v>466</v>
      </c>
    </row>
    <row r="617" spans="2:2" x14ac:dyDescent="0.25">
      <c r="B617" s="12" t="s">
        <v>467</v>
      </c>
    </row>
    <row r="618" spans="2:2" x14ac:dyDescent="0.25">
      <c r="B618" s="12" t="s">
        <v>468</v>
      </c>
    </row>
    <row r="619" spans="2:2" x14ac:dyDescent="0.25">
      <c r="B619" s="12" t="s">
        <v>469</v>
      </c>
    </row>
    <row r="620" spans="2:2" x14ac:dyDescent="0.25">
      <c r="B620" s="12" t="s">
        <v>470</v>
      </c>
    </row>
    <row r="621" spans="2:2" x14ac:dyDescent="0.25">
      <c r="B621" s="12" t="s">
        <v>471</v>
      </c>
    </row>
    <row r="622" spans="2:2" x14ac:dyDescent="0.25">
      <c r="B622" s="12" t="s">
        <v>472</v>
      </c>
    </row>
    <row r="623" spans="2:2" x14ac:dyDescent="0.25">
      <c r="B623" s="12" t="s">
        <v>473</v>
      </c>
    </row>
    <row r="624" spans="2:2" x14ac:dyDescent="0.25">
      <c r="B624" s="12" t="s">
        <v>474</v>
      </c>
    </row>
    <row r="625" spans="2:2" x14ac:dyDescent="0.25">
      <c r="B625" s="12" t="s">
        <v>475</v>
      </c>
    </row>
    <row r="626" spans="2:2" x14ac:dyDescent="0.25">
      <c r="B626" s="12" t="s">
        <v>476</v>
      </c>
    </row>
    <row r="627" spans="2:2" x14ac:dyDescent="0.25">
      <c r="B627" s="12" t="s">
        <v>477</v>
      </c>
    </row>
    <row r="628" spans="2:2" x14ac:dyDescent="0.25">
      <c r="B628" s="12" t="s">
        <v>478</v>
      </c>
    </row>
    <row r="629" spans="2:2" x14ac:dyDescent="0.25">
      <c r="B629" s="12" t="s">
        <v>479</v>
      </c>
    </row>
    <row r="630" spans="2:2" x14ac:dyDescent="0.25">
      <c r="B630" s="12" t="s">
        <v>480</v>
      </c>
    </row>
    <row r="631" spans="2:2" x14ac:dyDescent="0.25">
      <c r="B631" s="12" t="s">
        <v>481</v>
      </c>
    </row>
  </sheetData>
  <sortState xmlns:xlrd2="http://schemas.microsoft.com/office/spreadsheetml/2017/richdata2" ref="A25:E370">
    <sortCondition ref="C25:C370"/>
  </sortState>
  <phoneticPr fontId="0" type="noConversion"/>
  <pageMargins left="0.7" right="0.7" top="0.78740157499999996" bottom="0.78740157499999996"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23</vt:i4>
      </vt:variant>
    </vt:vector>
  </HeadingPairs>
  <TitlesOfParts>
    <vt:vector size="28" baseType="lpstr">
      <vt:lpstr>Antrag</vt:lpstr>
      <vt:lpstr>OP-Auflistung Kolon</vt:lpstr>
      <vt:lpstr>OP-Auflistung Rektum</vt:lpstr>
      <vt:lpstr>Merkblatt</vt:lpstr>
      <vt:lpstr>Datenquelle</vt:lpstr>
      <vt:lpstr>BenannterDarmOP</vt:lpstr>
      <vt:lpstr>DkgZert</vt:lpstr>
      <vt:lpstr>Antrag!Druckbereich</vt:lpstr>
      <vt:lpstr>'OP-Auflistung Kolon'!Druckbereich</vt:lpstr>
      <vt:lpstr>'OP-Auflistung Rektum'!Druckbereich</vt:lpstr>
      <vt:lpstr>Druckbereich</vt:lpstr>
      <vt:lpstr>Antrag!Drucktitel</vt:lpstr>
      <vt:lpstr>Merkblatt!Drucktitel</vt:lpstr>
      <vt:lpstr>'OP-Auflistung Kolon'!Drucktitel</vt:lpstr>
      <vt:lpstr>'OP-Auflistung Rektum'!Drucktitel</vt:lpstr>
      <vt:lpstr>Einzelnachweisverfahren</vt:lpstr>
      <vt:lpstr>Erhebungsbogenverfahren</vt:lpstr>
      <vt:lpstr>GebLand</vt:lpstr>
      <vt:lpstr>JaNein</vt:lpstr>
      <vt:lpstr>Land</vt:lpstr>
      <vt:lpstr>Leer</vt:lpstr>
      <vt:lpstr>Nein</vt:lpstr>
      <vt:lpstr>OPBericht</vt:lpstr>
      <vt:lpstr>Operateur</vt:lpstr>
      <vt:lpstr>RegNr</vt:lpstr>
      <vt:lpstr>Variante</vt:lpstr>
      <vt:lpstr>Verfahrensvarianten</vt:lpstr>
      <vt:lpstr>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Alicia Böttcher</cp:lastModifiedBy>
  <cp:lastPrinted>2026-01-30T07:28:06Z</cp:lastPrinted>
  <dcterms:created xsi:type="dcterms:W3CDTF">2013-07-05T05:47:45Z</dcterms:created>
  <dcterms:modified xsi:type="dcterms:W3CDTF">2026-02-09T12:04:34Z</dcterms:modified>
</cp:coreProperties>
</file>